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c/Desktop/finacial/第四节课/class的内容/group 3  Nasdaq material copy/"/>
    </mc:Choice>
  </mc:AlternateContent>
  <bookViews>
    <workbookView xWindow="0" yWindow="460" windowWidth="28800" windowHeight="15980" tabRatio="500" activeTab="5"/>
  </bookViews>
  <sheets>
    <sheet name="BT group" sheetId="1" r:id="rId1"/>
    <sheet name="BT86-92" sheetId="5" r:id="rId2"/>
    <sheet name="BT93-01" sheetId="6" r:id="rId3"/>
    <sheet name="BT02-09" sheetId="7" r:id="rId4"/>
    <sheet name="BT10-17" sheetId="8" r:id="rId5"/>
    <sheet name="NASDAQ" sheetId="2" r:id="rId6"/>
    <sheet name="NAS86-92" sheetId="9" r:id="rId7"/>
    <sheet name="NAS93-01" sheetId="10" r:id="rId8"/>
    <sheet name="NAS02-09" sheetId="11" r:id="rId9"/>
    <sheet name="NAS10-17" sheetId="12" r:id="rId10"/>
  </sheets>
  <calcPr calcId="150000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D3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F3" i="10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4" i="2"/>
  <c r="C8" i="2"/>
  <c r="C9" i="2"/>
  <c r="C3" i="2"/>
  <c r="C4" i="2"/>
  <c r="C5" i="2"/>
  <c r="C6" i="2"/>
  <c r="C7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D3" i="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D3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F3" i="12"/>
  <c r="G3" i="12"/>
  <c r="H3" i="12"/>
  <c r="L3" i="12"/>
  <c r="H4" i="12"/>
  <c r="L4" i="12"/>
  <c r="H5" i="12"/>
  <c r="L5" i="12"/>
  <c r="H6" i="12"/>
  <c r="L6" i="12"/>
  <c r="H7" i="12"/>
  <c r="L7" i="12"/>
  <c r="H8" i="12"/>
  <c r="L8" i="12"/>
  <c r="H9" i="12"/>
  <c r="L9" i="12"/>
  <c r="H10" i="12"/>
  <c r="L10" i="12"/>
  <c r="H11" i="12"/>
  <c r="L11" i="12"/>
  <c r="H12" i="12"/>
  <c r="L12" i="12"/>
  <c r="H13" i="12"/>
  <c r="L13" i="12"/>
  <c r="H14" i="12"/>
  <c r="L14" i="12"/>
  <c r="H15" i="12"/>
  <c r="L15" i="12"/>
  <c r="H16" i="12"/>
  <c r="L16" i="12"/>
  <c r="H17" i="12"/>
  <c r="L17" i="12"/>
  <c r="H18" i="12"/>
  <c r="L18" i="12"/>
  <c r="H19" i="12"/>
  <c r="L19" i="12"/>
  <c r="H20" i="12"/>
  <c r="L20" i="12"/>
  <c r="H21" i="12"/>
  <c r="L21" i="12"/>
  <c r="H22" i="12"/>
  <c r="L22" i="12"/>
  <c r="H23" i="12"/>
  <c r="L23" i="12"/>
  <c r="H24" i="12"/>
  <c r="L24" i="12"/>
  <c r="H25" i="12"/>
  <c r="L25" i="12"/>
  <c r="H26" i="12"/>
  <c r="L26" i="12"/>
  <c r="H27" i="12"/>
  <c r="L27" i="12"/>
  <c r="H28" i="12"/>
  <c r="L28" i="12"/>
  <c r="H29" i="12"/>
  <c r="L29" i="12"/>
  <c r="H30" i="12"/>
  <c r="L30" i="12"/>
  <c r="H31" i="12"/>
  <c r="L31" i="12"/>
  <c r="H32" i="12"/>
  <c r="L32" i="12"/>
  <c r="H33" i="12"/>
  <c r="L33" i="12"/>
  <c r="H34" i="12"/>
  <c r="L34" i="12"/>
  <c r="H35" i="12"/>
  <c r="L35" i="12"/>
  <c r="H36" i="12"/>
  <c r="L36" i="12"/>
  <c r="H37" i="12"/>
  <c r="L37" i="12"/>
  <c r="H38" i="12"/>
  <c r="L38" i="12"/>
  <c r="H39" i="12"/>
  <c r="L39" i="12"/>
  <c r="H40" i="12"/>
  <c r="L40" i="12"/>
  <c r="H41" i="12"/>
  <c r="L41" i="12"/>
  <c r="H42" i="12"/>
  <c r="L42" i="12"/>
  <c r="H43" i="12"/>
  <c r="L43" i="12"/>
  <c r="H44" i="12"/>
  <c r="L44" i="12"/>
  <c r="H45" i="12"/>
  <c r="L45" i="12"/>
  <c r="H46" i="12"/>
  <c r="L46" i="12"/>
  <c r="H47" i="12"/>
  <c r="L47" i="12"/>
  <c r="H48" i="12"/>
  <c r="L48" i="12"/>
  <c r="H49" i="12"/>
  <c r="L49" i="12"/>
  <c r="H50" i="12"/>
  <c r="L50" i="12"/>
  <c r="H51" i="12"/>
  <c r="L51" i="12"/>
  <c r="H52" i="12"/>
  <c r="L52" i="12"/>
  <c r="H53" i="12"/>
  <c r="L53" i="12"/>
  <c r="H54" i="12"/>
  <c r="L54" i="12"/>
  <c r="H55" i="12"/>
  <c r="L55" i="12"/>
  <c r="H56" i="12"/>
  <c r="L56" i="12"/>
  <c r="H57" i="12"/>
  <c r="L57" i="12"/>
  <c r="H58" i="12"/>
  <c r="L58" i="12"/>
  <c r="H59" i="12"/>
  <c r="L59" i="12"/>
  <c r="H60" i="12"/>
  <c r="L60" i="12"/>
  <c r="H61" i="12"/>
  <c r="L61" i="12"/>
  <c r="H62" i="12"/>
  <c r="L62" i="12"/>
  <c r="H63" i="12"/>
  <c r="L63" i="12"/>
  <c r="H64" i="12"/>
  <c r="L64" i="12"/>
  <c r="H65" i="12"/>
  <c r="L65" i="12"/>
  <c r="H66" i="12"/>
  <c r="L66" i="12"/>
  <c r="H67" i="12"/>
  <c r="L67" i="12"/>
  <c r="H68" i="12"/>
  <c r="L68" i="12"/>
  <c r="H69" i="12"/>
  <c r="L69" i="12"/>
  <c r="H70" i="12"/>
  <c r="L70" i="12"/>
  <c r="H71" i="12"/>
  <c r="L71" i="12"/>
  <c r="H72" i="12"/>
  <c r="L72" i="12"/>
  <c r="H73" i="12"/>
  <c r="L73" i="12"/>
  <c r="H74" i="12"/>
  <c r="L74" i="12"/>
  <c r="H75" i="12"/>
  <c r="L75" i="12"/>
  <c r="H76" i="12"/>
  <c r="L76" i="12"/>
  <c r="H77" i="12"/>
  <c r="L77" i="12"/>
  <c r="H78" i="12"/>
  <c r="L78" i="12"/>
  <c r="H79" i="12"/>
  <c r="L79" i="12"/>
  <c r="H80" i="12"/>
  <c r="L80" i="12"/>
  <c r="H81" i="12"/>
  <c r="L81" i="12"/>
  <c r="H82" i="12"/>
  <c r="L82" i="12"/>
  <c r="H83" i="12"/>
  <c r="L83" i="12"/>
  <c r="H84" i="12"/>
  <c r="L84" i="12"/>
  <c r="H85" i="12"/>
  <c r="L85" i="12"/>
  <c r="H86" i="12"/>
  <c r="L86" i="12"/>
  <c r="H87" i="12"/>
  <c r="L87" i="12"/>
  <c r="H88" i="12"/>
  <c r="L88" i="12"/>
  <c r="H89" i="12"/>
  <c r="L89" i="12"/>
  <c r="H90" i="12"/>
  <c r="L90" i="12"/>
  <c r="H91" i="12"/>
  <c r="L91" i="12"/>
  <c r="H92" i="12"/>
  <c r="L92" i="12"/>
  <c r="L93" i="12"/>
  <c r="O3" i="12"/>
  <c r="N3" i="12"/>
  <c r="M3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K3" i="12"/>
  <c r="J3" i="12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D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F3" i="8"/>
  <c r="G3" i="8"/>
  <c r="H3" i="8"/>
  <c r="I3" i="8"/>
  <c r="J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I93" i="8"/>
  <c r="K3" i="8"/>
  <c r="L3" i="8"/>
  <c r="M3" i="8"/>
  <c r="N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O3" i="8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D3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F3" i="11"/>
  <c r="G3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H3" i="11"/>
  <c r="I3" i="11"/>
  <c r="H4" i="11"/>
  <c r="I4" i="11"/>
  <c r="H5" i="11"/>
  <c r="I5" i="11"/>
  <c r="H6" i="11"/>
  <c r="I6" i="11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H46" i="11"/>
  <c r="I46" i="11"/>
  <c r="H47" i="11"/>
  <c r="I47" i="11"/>
  <c r="H48" i="11"/>
  <c r="I48" i="11"/>
  <c r="H49" i="11"/>
  <c r="I49" i="11"/>
  <c r="H50" i="11"/>
  <c r="I50" i="11"/>
  <c r="H51" i="11"/>
  <c r="I51" i="11"/>
  <c r="H52" i="11"/>
  <c r="I52" i="11"/>
  <c r="H53" i="11"/>
  <c r="I53" i="11"/>
  <c r="H54" i="11"/>
  <c r="I54" i="11"/>
  <c r="H55" i="11"/>
  <c r="I55" i="11"/>
  <c r="H56" i="11"/>
  <c r="I56" i="11"/>
  <c r="H57" i="11"/>
  <c r="I57" i="11"/>
  <c r="H58" i="11"/>
  <c r="I58" i="11"/>
  <c r="H59" i="11"/>
  <c r="I59" i="11"/>
  <c r="H60" i="11"/>
  <c r="I60" i="11"/>
  <c r="H61" i="11"/>
  <c r="I61" i="11"/>
  <c r="H62" i="11"/>
  <c r="I62" i="11"/>
  <c r="H63" i="11"/>
  <c r="I63" i="11"/>
  <c r="H64" i="11"/>
  <c r="I64" i="11"/>
  <c r="H65" i="11"/>
  <c r="I65" i="11"/>
  <c r="H66" i="11"/>
  <c r="I66" i="11"/>
  <c r="H67" i="11"/>
  <c r="I67" i="11"/>
  <c r="H68" i="11"/>
  <c r="I68" i="11"/>
  <c r="H69" i="11"/>
  <c r="I69" i="11"/>
  <c r="H70" i="11"/>
  <c r="I70" i="11"/>
  <c r="H71" i="11"/>
  <c r="I71" i="11"/>
  <c r="H72" i="11"/>
  <c r="I72" i="11"/>
  <c r="H73" i="11"/>
  <c r="I73" i="11"/>
  <c r="H74" i="11"/>
  <c r="I74" i="11"/>
  <c r="H75" i="11"/>
  <c r="I75" i="11"/>
  <c r="H76" i="11"/>
  <c r="I76" i="11"/>
  <c r="H77" i="11"/>
  <c r="I77" i="11"/>
  <c r="H78" i="11"/>
  <c r="I78" i="11"/>
  <c r="H79" i="11"/>
  <c r="I79" i="11"/>
  <c r="H80" i="11"/>
  <c r="I80" i="11"/>
  <c r="H81" i="11"/>
  <c r="I81" i="11"/>
  <c r="H82" i="11"/>
  <c r="I82" i="11"/>
  <c r="H83" i="11"/>
  <c r="I83" i="11"/>
  <c r="H84" i="11"/>
  <c r="I84" i="11"/>
  <c r="H85" i="11"/>
  <c r="I85" i="11"/>
  <c r="H86" i="11"/>
  <c r="I86" i="11"/>
  <c r="H87" i="11"/>
  <c r="I87" i="11"/>
  <c r="H88" i="11"/>
  <c r="I88" i="11"/>
  <c r="H89" i="11"/>
  <c r="I89" i="11"/>
  <c r="H90" i="11"/>
  <c r="I90" i="11"/>
  <c r="H91" i="11"/>
  <c r="I91" i="11"/>
  <c r="H92" i="11"/>
  <c r="I92" i="11"/>
  <c r="H93" i="11"/>
  <c r="I93" i="11"/>
  <c r="H94" i="11"/>
  <c r="I94" i="11"/>
  <c r="H95" i="11"/>
  <c r="I95" i="11"/>
  <c r="H96" i="11"/>
  <c r="I96" i="11"/>
  <c r="H97" i="11"/>
  <c r="I97" i="11"/>
  <c r="I98" i="11"/>
  <c r="N3" i="11"/>
  <c r="M3" i="11"/>
  <c r="O3" i="11"/>
  <c r="J3" i="11"/>
  <c r="K3" i="11"/>
  <c r="G3" i="10"/>
  <c r="H3" i="10"/>
  <c r="I3" i="10"/>
  <c r="H4" i="10"/>
  <c r="I4" i="10"/>
  <c r="H5" i="10"/>
  <c r="I5" i="10"/>
  <c r="H6" i="10"/>
  <c r="I6" i="10"/>
  <c r="H7" i="10"/>
  <c r="I7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24" i="10"/>
  <c r="I24" i="10"/>
  <c r="H25" i="10"/>
  <c r="I25" i="10"/>
  <c r="H26" i="10"/>
  <c r="I26" i="10"/>
  <c r="H27" i="10"/>
  <c r="I27" i="10"/>
  <c r="H28" i="10"/>
  <c r="I28" i="10"/>
  <c r="H29" i="10"/>
  <c r="I29" i="10"/>
  <c r="H30" i="10"/>
  <c r="I30" i="10"/>
  <c r="H31" i="10"/>
  <c r="I31" i="10"/>
  <c r="H32" i="10"/>
  <c r="I32" i="10"/>
  <c r="H33" i="10"/>
  <c r="I33" i="10"/>
  <c r="H34" i="10"/>
  <c r="I34" i="10"/>
  <c r="H35" i="10"/>
  <c r="I35" i="10"/>
  <c r="H36" i="10"/>
  <c r="I36" i="10"/>
  <c r="H37" i="10"/>
  <c r="I37" i="10"/>
  <c r="H38" i="10"/>
  <c r="I38" i="10"/>
  <c r="H39" i="10"/>
  <c r="I39" i="10"/>
  <c r="H40" i="10"/>
  <c r="I40" i="10"/>
  <c r="H41" i="10"/>
  <c r="I41" i="10"/>
  <c r="H42" i="10"/>
  <c r="I42" i="10"/>
  <c r="H43" i="10"/>
  <c r="I43" i="10"/>
  <c r="H44" i="10"/>
  <c r="I44" i="10"/>
  <c r="H45" i="10"/>
  <c r="I45" i="10"/>
  <c r="H46" i="10"/>
  <c r="I46" i="10"/>
  <c r="H47" i="10"/>
  <c r="I47" i="10"/>
  <c r="H48" i="10"/>
  <c r="I48" i="10"/>
  <c r="H49" i="10"/>
  <c r="I49" i="10"/>
  <c r="H50" i="10"/>
  <c r="I50" i="10"/>
  <c r="H51" i="10"/>
  <c r="I51" i="10"/>
  <c r="H52" i="10"/>
  <c r="I52" i="10"/>
  <c r="H53" i="10"/>
  <c r="I53" i="10"/>
  <c r="H54" i="10"/>
  <c r="I54" i="10"/>
  <c r="H55" i="10"/>
  <c r="I55" i="10"/>
  <c r="H56" i="10"/>
  <c r="I56" i="10"/>
  <c r="H57" i="10"/>
  <c r="I57" i="10"/>
  <c r="H58" i="10"/>
  <c r="I58" i="10"/>
  <c r="H59" i="10"/>
  <c r="I59" i="10"/>
  <c r="H60" i="10"/>
  <c r="I60" i="10"/>
  <c r="H61" i="10"/>
  <c r="I61" i="10"/>
  <c r="H62" i="10"/>
  <c r="I62" i="10"/>
  <c r="H63" i="10"/>
  <c r="I63" i="10"/>
  <c r="H64" i="10"/>
  <c r="I64" i="10"/>
  <c r="H65" i="10"/>
  <c r="I65" i="10"/>
  <c r="H66" i="10"/>
  <c r="I66" i="10"/>
  <c r="H67" i="10"/>
  <c r="I67" i="10"/>
  <c r="H68" i="10"/>
  <c r="I68" i="10"/>
  <c r="H69" i="10"/>
  <c r="I69" i="10"/>
  <c r="H70" i="10"/>
  <c r="I70" i="10"/>
  <c r="H71" i="10"/>
  <c r="I71" i="10"/>
  <c r="H72" i="10"/>
  <c r="I72" i="10"/>
  <c r="H73" i="10"/>
  <c r="I73" i="10"/>
  <c r="H74" i="10"/>
  <c r="I74" i="10"/>
  <c r="H75" i="10"/>
  <c r="I75" i="10"/>
  <c r="H76" i="10"/>
  <c r="I76" i="10"/>
  <c r="H77" i="10"/>
  <c r="I77" i="10"/>
  <c r="H78" i="10"/>
  <c r="I78" i="10"/>
  <c r="H79" i="10"/>
  <c r="I79" i="10"/>
  <c r="H80" i="10"/>
  <c r="I80" i="10"/>
  <c r="H81" i="10"/>
  <c r="I81" i="10"/>
  <c r="H82" i="10"/>
  <c r="I82" i="10"/>
  <c r="H83" i="10"/>
  <c r="I83" i="10"/>
  <c r="H84" i="10"/>
  <c r="I84" i="10"/>
  <c r="H85" i="10"/>
  <c r="I85" i="10"/>
  <c r="H86" i="10"/>
  <c r="I86" i="10"/>
  <c r="H87" i="10"/>
  <c r="I87" i="10"/>
  <c r="H88" i="10"/>
  <c r="I88" i="10"/>
  <c r="H89" i="10"/>
  <c r="I89" i="10"/>
  <c r="H90" i="10"/>
  <c r="I90" i="10"/>
  <c r="H91" i="10"/>
  <c r="I91" i="10"/>
  <c r="H92" i="10"/>
  <c r="I92" i="10"/>
  <c r="H93" i="10"/>
  <c r="I93" i="10"/>
  <c r="H94" i="10"/>
  <c r="I94" i="10"/>
  <c r="H95" i="10"/>
  <c r="I95" i="10"/>
  <c r="H96" i="10"/>
  <c r="I96" i="10"/>
  <c r="H97" i="10"/>
  <c r="I97" i="10"/>
  <c r="H98" i="10"/>
  <c r="I98" i="10"/>
  <c r="H99" i="10"/>
  <c r="I99" i="10"/>
  <c r="H100" i="10"/>
  <c r="I100" i="10"/>
  <c r="H101" i="10"/>
  <c r="I101" i="10"/>
  <c r="H102" i="10"/>
  <c r="I102" i="10"/>
  <c r="H103" i="10"/>
  <c r="I103" i="10"/>
  <c r="H104" i="10"/>
  <c r="I104" i="10"/>
  <c r="H105" i="10"/>
  <c r="I105" i="10"/>
  <c r="H106" i="10"/>
  <c r="I106" i="10"/>
  <c r="H107" i="10"/>
  <c r="I107" i="10"/>
  <c r="H108" i="10"/>
  <c r="I108" i="10"/>
  <c r="H109" i="10"/>
  <c r="I109" i="10"/>
  <c r="I110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N3" i="10"/>
  <c r="M3" i="10"/>
  <c r="O3" i="10"/>
  <c r="J3" i="10"/>
  <c r="K3" i="10"/>
  <c r="N3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D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F3" i="7"/>
  <c r="G3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M3" i="7"/>
  <c r="O3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D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F3" i="6"/>
  <c r="G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O3" i="6"/>
  <c r="N3" i="6"/>
  <c r="M3" i="6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I98" i="7"/>
  <c r="J3" i="7"/>
  <c r="K3" i="7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I110" i="6"/>
  <c r="K3" i="6"/>
  <c r="J3" i="6"/>
  <c r="C3" i="9"/>
  <c r="E3" i="9"/>
  <c r="C4" i="9"/>
  <c r="E4" i="9"/>
  <c r="C5" i="9"/>
  <c r="E5" i="9"/>
  <c r="C6" i="9"/>
  <c r="E6" i="9"/>
  <c r="C7" i="9"/>
  <c r="E7" i="9"/>
  <c r="C8" i="9"/>
  <c r="E8" i="9"/>
  <c r="C9" i="9"/>
  <c r="E9" i="9"/>
  <c r="C10" i="9"/>
  <c r="E10" i="9"/>
  <c r="C11" i="9"/>
  <c r="E11" i="9"/>
  <c r="C12" i="9"/>
  <c r="E12" i="9"/>
  <c r="C13" i="9"/>
  <c r="E13" i="9"/>
  <c r="C14" i="9"/>
  <c r="E14" i="9"/>
  <c r="C15" i="9"/>
  <c r="E15" i="9"/>
  <c r="C16" i="9"/>
  <c r="E16" i="9"/>
  <c r="C17" i="9"/>
  <c r="E17" i="9"/>
  <c r="C18" i="9"/>
  <c r="E18" i="9"/>
  <c r="C19" i="9"/>
  <c r="E19" i="9"/>
  <c r="C20" i="9"/>
  <c r="E20" i="9"/>
  <c r="C21" i="9"/>
  <c r="E21" i="9"/>
  <c r="C22" i="9"/>
  <c r="E22" i="9"/>
  <c r="C23" i="9"/>
  <c r="E23" i="9"/>
  <c r="C24" i="9"/>
  <c r="E24" i="9"/>
  <c r="C25" i="9"/>
  <c r="E25" i="9"/>
  <c r="C26" i="9"/>
  <c r="E26" i="9"/>
  <c r="C27" i="9"/>
  <c r="E27" i="9"/>
  <c r="C28" i="9"/>
  <c r="E28" i="9"/>
  <c r="C29" i="9"/>
  <c r="E29" i="9"/>
  <c r="C30" i="9"/>
  <c r="E30" i="9"/>
  <c r="C31" i="9"/>
  <c r="E31" i="9"/>
  <c r="C32" i="9"/>
  <c r="E32" i="9"/>
  <c r="C33" i="9"/>
  <c r="E33" i="9"/>
  <c r="C34" i="9"/>
  <c r="E34" i="9"/>
  <c r="C35" i="9"/>
  <c r="E35" i="9"/>
  <c r="C36" i="9"/>
  <c r="E36" i="9"/>
  <c r="C37" i="9"/>
  <c r="E37" i="9"/>
  <c r="C38" i="9"/>
  <c r="E38" i="9"/>
  <c r="C39" i="9"/>
  <c r="E39" i="9"/>
  <c r="C40" i="9"/>
  <c r="E40" i="9"/>
  <c r="C41" i="9"/>
  <c r="E41" i="9"/>
  <c r="C42" i="9"/>
  <c r="E42" i="9"/>
  <c r="C43" i="9"/>
  <c r="E43" i="9"/>
  <c r="C44" i="9"/>
  <c r="E44" i="9"/>
  <c r="C45" i="9"/>
  <c r="E45" i="9"/>
  <c r="C46" i="9"/>
  <c r="E46" i="9"/>
  <c r="C47" i="9"/>
  <c r="E47" i="9"/>
  <c r="C48" i="9"/>
  <c r="E48" i="9"/>
  <c r="C49" i="9"/>
  <c r="E49" i="9"/>
  <c r="C50" i="9"/>
  <c r="E50" i="9"/>
  <c r="C51" i="9"/>
  <c r="E51" i="9"/>
  <c r="C52" i="9"/>
  <c r="E52" i="9"/>
  <c r="C53" i="9"/>
  <c r="E53" i="9"/>
  <c r="C54" i="9"/>
  <c r="E54" i="9"/>
  <c r="C55" i="9"/>
  <c r="E55" i="9"/>
  <c r="C56" i="9"/>
  <c r="E56" i="9"/>
  <c r="C57" i="9"/>
  <c r="E57" i="9"/>
  <c r="C58" i="9"/>
  <c r="E58" i="9"/>
  <c r="C59" i="9"/>
  <c r="E59" i="9"/>
  <c r="C60" i="9"/>
  <c r="E60" i="9"/>
  <c r="C61" i="9"/>
  <c r="E61" i="9"/>
  <c r="C62" i="9"/>
  <c r="E62" i="9"/>
  <c r="C63" i="9"/>
  <c r="E63" i="9"/>
  <c r="C64" i="9"/>
  <c r="E64" i="9"/>
  <c r="C65" i="9"/>
  <c r="E65" i="9"/>
  <c r="C66" i="9"/>
  <c r="E66" i="9"/>
  <c r="C67" i="9"/>
  <c r="E67" i="9"/>
  <c r="C68" i="9"/>
  <c r="E68" i="9"/>
  <c r="C69" i="9"/>
  <c r="E69" i="9"/>
  <c r="C70" i="9"/>
  <c r="E70" i="9"/>
  <c r="C71" i="9"/>
  <c r="E71" i="9"/>
  <c r="C72" i="9"/>
  <c r="E72" i="9"/>
  <c r="C73" i="9"/>
  <c r="E73" i="9"/>
  <c r="C74" i="9"/>
  <c r="E74" i="9"/>
  <c r="C75" i="9"/>
  <c r="E75" i="9"/>
  <c r="C76" i="9"/>
  <c r="E76" i="9"/>
  <c r="C77" i="9"/>
  <c r="E77" i="9"/>
  <c r="C78" i="9"/>
  <c r="E78" i="9"/>
  <c r="C79" i="9"/>
  <c r="E79" i="9"/>
  <c r="C80" i="9"/>
  <c r="E80" i="9"/>
  <c r="C81" i="9"/>
  <c r="E81" i="9"/>
  <c r="C82" i="9"/>
  <c r="E82" i="9"/>
  <c r="C83" i="9"/>
  <c r="E83" i="9"/>
  <c r="C84" i="9"/>
  <c r="E84" i="9"/>
  <c r="C85" i="9"/>
  <c r="E85" i="9"/>
  <c r="E86" i="9"/>
  <c r="F3" i="9"/>
  <c r="G3" i="9"/>
  <c r="L3" i="9"/>
  <c r="G4" i="9"/>
  <c r="L4" i="9"/>
  <c r="G5" i="9"/>
  <c r="L5" i="9"/>
  <c r="G6" i="9"/>
  <c r="L6" i="9"/>
  <c r="G7" i="9"/>
  <c r="L7" i="9"/>
  <c r="G8" i="9"/>
  <c r="L8" i="9"/>
  <c r="G9" i="9"/>
  <c r="L9" i="9"/>
  <c r="G10" i="9"/>
  <c r="L10" i="9"/>
  <c r="G11" i="9"/>
  <c r="L11" i="9"/>
  <c r="G12" i="9"/>
  <c r="L12" i="9"/>
  <c r="G13" i="9"/>
  <c r="L13" i="9"/>
  <c r="G14" i="9"/>
  <c r="L14" i="9"/>
  <c r="G15" i="9"/>
  <c r="L15" i="9"/>
  <c r="G16" i="9"/>
  <c r="L16" i="9"/>
  <c r="G17" i="9"/>
  <c r="L17" i="9"/>
  <c r="G18" i="9"/>
  <c r="L18" i="9"/>
  <c r="G19" i="9"/>
  <c r="L19" i="9"/>
  <c r="G20" i="9"/>
  <c r="L20" i="9"/>
  <c r="G21" i="9"/>
  <c r="L21" i="9"/>
  <c r="G22" i="9"/>
  <c r="L22" i="9"/>
  <c r="G23" i="9"/>
  <c r="L23" i="9"/>
  <c r="G24" i="9"/>
  <c r="L24" i="9"/>
  <c r="G25" i="9"/>
  <c r="L25" i="9"/>
  <c r="G26" i="9"/>
  <c r="L26" i="9"/>
  <c r="G27" i="9"/>
  <c r="L27" i="9"/>
  <c r="G28" i="9"/>
  <c r="L28" i="9"/>
  <c r="G29" i="9"/>
  <c r="L29" i="9"/>
  <c r="G30" i="9"/>
  <c r="L30" i="9"/>
  <c r="G31" i="9"/>
  <c r="L31" i="9"/>
  <c r="G32" i="9"/>
  <c r="L32" i="9"/>
  <c r="G33" i="9"/>
  <c r="L33" i="9"/>
  <c r="G34" i="9"/>
  <c r="L34" i="9"/>
  <c r="G35" i="9"/>
  <c r="L35" i="9"/>
  <c r="G36" i="9"/>
  <c r="L36" i="9"/>
  <c r="G37" i="9"/>
  <c r="L37" i="9"/>
  <c r="G38" i="9"/>
  <c r="L38" i="9"/>
  <c r="G39" i="9"/>
  <c r="L39" i="9"/>
  <c r="G40" i="9"/>
  <c r="L40" i="9"/>
  <c r="G41" i="9"/>
  <c r="L41" i="9"/>
  <c r="G42" i="9"/>
  <c r="L42" i="9"/>
  <c r="G43" i="9"/>
  <c r="L43" i="9"/>
  <c r="G44" i="9"/>
  <c r="L44" i="9"/>
  <c r="G45" i="9"/>
  <c r="L45" i="9"/>
  <c r="G46" i="9"/>
  <c r="L46" i="9"/>
  <c r="G47" i="9"/>
  <c r="L47" i="9"/>
  <c r="G48" i="9"/>
  <c r="L48" i="9"/>
  <c r="G49" i="9"/>
  <c r="L49" i="9"/>
  <c r="G50" i="9"/>
  <c r="L50" i="9"/>
  <c r="G51" i="9"/>
  <c r="L51" i="9"/>
  <c r="G52" i="9"/>
  <c r="L52" i="9"/>
  <c r="G53" i="9"/>
  <c r="L53" i="9"/>
  <c r="G54" i="9"/>
  <c r="L54" i="9"/>
  <c r="G55" i="9"/>
  <c r="L55" i="9"/>
  <c r="G56" i="9"/>
  <c r="L56" i="9"/>
  <c r="G57" i="9"/>
  <c r="L57" i="9"/>
  <c r="G58" i="9"/>
  <c r="L58" i="9"/>
  <c r="G59" i="9"/>
  <c r="L59" i="9"/>
  <c r="G60" i="9"/>
  <c r="L60" i="9"/>
  <c r="G61" i="9"/>
  <c r="L61" i="9"/>
  <c r="G62" i="9"/>
  <c r="L62" i="9"/>
  <c r="G63" i="9"/>
  <c r="L63" i="9"/>
  <c r="G64" i="9"/>
  <c r="L64" i="9"/>
  <c r="G65" i="9"/>
  <c r="L65" i="9"/>
  <c r="G66" i="9"/>
  <c r="L66" i="9"/>
  <c r="G67" i="9"/>
  <c r="L67" i="9"/>
  <c r="G68" i="9"/>
  <c r="L68" i="9"/>
  <c r="G69" i="9"/>
  <c r="L69" i="9"/>
  <c r="G70" i="9"/>
  <c r="L70" i="9"/>
  <c r="G71" i="9"/>
  <c r="L71" i="9"/>
  <c r="G72" i="9"/>
  <c r="L72" i="9"/>
  <c r="G73" i="9"/>
  <c r="L73" i="9"/>
  <c r="G74" i="9"/>
  <c r="L74" i="9"/>
  <c r="G75" i="9"/>
  <c r="L75" i="9"/>
  <c r="G76" i="9"/>
  <c r="L76" i="9"/>
  <c r="G77" i="9"/>
  <c r="L77" i="9"/>
  <c r="G78" i="9"/>
  <c r="L78" i="9"/>
  <c r="G79" i="9"/>
  <c r="L79" i="9"/>
  <c r="G80" i="9"/>
  <c r="L80" i="9"/>
  <c r="G81" i="9"/>
  <c r="L81" i="9"/>
  <c r="G82" i="9"/>
  <c r="L82" i="9"/>
  <c r="G83" i="9"/>
  <c r="L83" i="9"/>
  <c r="G84" i="9"/>
  <c r="L84" i="9"/>
  <c r="G85" i="9"/>
  <c r="L85" i="9"/>
  <c r="L86" i="9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H51" i="9"/>
  <c r="I51" i="9"/>
  <c r="H52" i="9"/>
  <c r="I52" i="9"/>
  <c r="H53" i="9"/>
  <c r="I53" i="9"/>
  <c r="H54" i="9"/>
  <c r="I54" i="9"/>
  <c r="H55" i="9"/>
  <c r="I55" i="9"/>
  <c r="H56" i="9"/>
  <c r="I56" i="9"/>
  <c r="H57" i="9"/>
  <c r="I57" i="9"/>
  <c r="H58" i="9"/>
  <c r="I58" i="9"/>
  <c r="H59" i="9"/>
  <c r="I59" i="9"/>
  <c r="H60" i="9"/>
  <c r="I60" i="9"/>
  <c r="H61" i="9"/>
  <c r="I61" i="9"/>
  <c r="H62" i="9"/>
  <c r="I62" i="9"/>
  <c r="H63" i="9"/>
  <c r="I63" i="9"/>
  <c r="H64" i="9"/>
  <c r="I64" i="9"/>
  <c r="H65" i="9"/>
  <c r="I65" i="9"/>
  <c r="H66" i="9"/>
  <c r="I66" i="9"/>
  <c r="H67" i="9"/>
  <c r="I67" i="9"/>
  <c r="H68" i="9"/>
  <c r="I68" i="9"/>
  <c r="H69" i="9"/>
  <c r="I69" i="9"/>
  <c r="H70" i="9"/>
  <c r="I70" i="9"/>
  <c r="H71" i="9"/>
  <c r="I71" i="9"/>
  <c r="H72" i="9"/>
  <c r="I72" i="9"/>
  <c r="H73" i="9"/>
  <c r="I73" i="9"/>
  <c r="H74" i="9"/>
  <c r="I74" i="9"/>
  <c r="H75" i="9"/>
  <c r="I75" i="9"/>
  <c r="H76" i="9"/>
  <c r="I76" i="9"/>
  <c r="H77" i="9"/>
  <c r="I77" i="9"/>
  <c r="H78" i="9"/>
  <c r="I78" i="9"/>
  <c r="H79" i="9"/>
  <c r="I79" i="9"/>
  <c r="H80" i="9"/>
  <c r="I80" i="9"/>
  <c r="H81" i="9"/>
  <c r="I81" i="9"/>
  <c r="H82" i="9"/>
  <c r="I82" i="9"/>
  <c r="H83" i="9"/>
  <c r="I83" i="9"/>
  <c r="H84" i="9"/>
  <c r="I84" i="9"/>
  <c r="H85" i="9"/>
  <c r="I85" i="9"/>
  <c r="I86" i="9"/>
  <c r="C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N3" i="9"/>
  <c r="M3" i="9"/>
  <c r="O3" i="9"/>
  <c r="J3" i="9"/>
  <c r="K3" i="9"/>
  <c r="D2" i="9"/>
  <c r="C3" i="5"/>
  <c r="E3" i="5"/>
  <c r="C4" i="5"/>
  <c r="E4" i="5"/>
  <c r="C5" i="5"/>
  <c r="E5" i="5"/>
  <c r="C6" i="5"/>
  <c r="E6" i="5"/>
  <c r="C7" i="5"/>
  <c r="E7" i="5"/>
  <c r="C8" i="5"/>
  <c r="E8" i="5"/>
  <c r="C9" i="5"/>
  <c r="E9" i="5"/>
  <c r="C10" i="5"/>
  <c r="E10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18" i="5"/>
  <c r="E18" i="5"/>
  <c r="C19" i="5"/>
  <c r="E19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29" i="5"/>
  <c r="E29" i="5"/>
  <c r="C30" i="5"/>
  <c r="E30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C39" i="5"/>
  <c r="E39" i="5"/>
  <c r="C40" i="5"/>
  <c r="E40" i="5"/>
  <c r="C41" i="5"/>
  <c r="E41" i="5"/>
  <c r="C42" i="5"/>
  <c r="E42" i="5"/>
  <c r="C43" i="5"/>
  <c r="E43" i="5"/>
  <c r="C44" i="5"/>
  <c r="E44" i="5"/>
  <c r="C45" i="5"/>
  <c r="E45" i="5"/>
  <c r="C46" i="5"/>
  <c r="E46" i="5"/>
  <c r="C47" i="5"/>
  <c r="E47" i="5"/>
  <c r="C48" i="5"/>
  <c r="E48" i="5"/>
  <c r="C49" i="5"/>
  <c r="E49" i="5"/>
  <c r="C50" i="5"/>
  <c r="E50" i="5"/>
  <c r="C51" i="5"/>
  <c r="E51" i="5"/>
  <c r="C52" i="5"/>
  <c r="E52" i="5"/>
  <c r="C53" i="5"/>
  <c r="E53" i="5"/>
  <c r="C54" i="5"/>
  <c r="E54" i="5"/>
  <c r="C55" i="5"/>
  <c r="E55" i="5"/>
  <c r="C56" i="5"/>
  <c r="E56" i="5"/>
  <c r="C57" i="5"/>
  <c r="E57" i="5"/>
  <c r="C58" i="5"/>
  <c r="E58" i="5"/>
  <c r="C59" i="5"/>
  <c r="E59" i="5"/>
  <c r="C60" i="5"/>
  <c r="E60" i="5"/>
  <c r="C61" i="5"/>
  <c r="E61" i="5"/>
  <c r="C62" i="5"/>
  <c r="E62" i="5"/>
  <c r="C63" i="5"/>
  <c r="E63" i="5"/>
  <c r="C64" i="5"/>
  <c r="E64" i="5"/>
  <c r="C65" i="5"/>
  <c r="E65" i="5"/>
  <c r="C66" i="5"/>
  <c r="E66" i="5"/>
  <c r="C67" i="5"/>
  <c r="E67" i="5"/>
  <c r="C68" i="5"/>
  <c r="E68" i="5"/>
  <c r="C69" i="5"/>
  <c r="E69" i="5"/>
  <c r="C70" i="5"/>
  <c r="E70" i="5"/>
  <c r="C71" i="5"/>
  <c r="E71" i="5"/>
  <c r="C72" i="5"/>
  <c r="E72" i="5"/>
  <c r="C73" i="5"/>
  <c r="E73" i="5"/>
  <c r="C74" i="5"/>
  <c r="E74" i="5"/>
  <c r="C75" i="5"/>
  <c r="E75" i="5"/>
  <c r="C76" i="5"/>
  <c r="E76" i="5"/>
  <c r="C77" i="5"/>
  <c r="E77" i="5"/>
  <c r="C78" i="5"/>
  <c r="E78" i="5"/>
  <c r="C79" i="5"/>
  <c r="E79" i="5"/>
  <c r="C80" i="5"/>
  <c r="E80" i="5"/>
  <c r="C81" i="5"/>
  <c r="E81" i="5"/>
  <c r="C82" i="5"/>
  <c r="E82" i="5"/>
  <c r="C83" i="5"/>
  <c r="E83" i="5"/>
  <c r="C84" i="5"/>
  <c r="E84" i="5"/>
  <c r="C85" i="5"/>
  <c r="E85" i="5"/>
  <c r="E86" i="5"/>
  <c r="F3" i="5"/>
  <c r="G3" i="5"/>
  <c r="L3" i="5"/>
  <c r="G4" i="5"/>
  <c r="L4" i="5"/>
  <c r="G5" i="5"/>
  <c r="L5" i="5"/>
  <c r="G6" i="5"/>
  <c r="L6" i="5"/>
  <c r="G7" i="5"/>
  <c r="L7" i="5"/>
  <c r="G8" i="5"/>
  <c r="L8" i="5"/>
  <c r="G9" i="5"/>
  <c r="L9" i="5"/>
  <c r="G10" i="5"/>
  <c r="L10" i="5"/>
  <c r="G11" i="5"/>
  <c r="L11" i="5"/>
  <c r="G12" i="5"/>
  <c r="L12" i="5"/>
  <c r="G13" i="5"/>
  <c r="L13" i="5"/>
  <c r="G14" i="5"/>
  <c r="L14" i="5"/>
  <c r="G15" i="5"/>
  <c r="L15" i="5"/>
  <c r="G16" i="5"/>
  <c r="L16" i="5"/>
  <c r="G17" i="5"/>
  <c r="L17" i="5"/>
  <c r="G18" i="5"/>
  <c r="L18" i="5"/>
  <c r="G19" i="5"/>
  <c r="L19" i="5"/>
  <c r="G20" i="5"/>
  <c r="L20" i="5"/>
  <c r="G21" i="5"/>
  <c r="L21" i="5"/>
  <c r="G22" i="5"/>
  <c r="L22" i="5"/>
  <c r="G23" i="5"/>
  <c r="L23" i="5"/>
  <c r="G24" i="5"/>
  <c r="L24" i="5"/>
  <c r="G25" i="5"/>
  <c r="L25" i="5"/>
  <c r="G26" i="5"/>
  <c r="L26" i="5"/>
  <c r="G27" i="5"/>
  <c r="L27" i="5"/>
  <c r="G28" i="5"/>
  <c r="L28" i="5"/>
  <c r="G29" i="5"/>
  <c r="L29" i="5"/>
  <c r="G30" i="5"/>
  <c r="L30" i="5"/>
  <c r="G31" i="5"/>
  <c r="L31" i="5"/>
  <c r="G32" i="5"/>
  <c r="L32" i="5"/>
  <c r="G33" i="5"/>
  <c r="L33" i="5"/>
  <c r="G34" i="5"/>
  <c r="L34" i="5"/>
  <c r="G35" i="5"/>
  <c r="L35" i="5"/>
  <c r="G36" i="5"/>
  <c r="L36" i="5"/>
  <c r="G37" i="5"/>
  <c r="L37" i="5"/>
  <c r="G38" i="5"/>
  <c r="L38" i="5"/>
  <c r="G39" i="5"/>
  <c r="L39" i="5"/>
  <c r="G40" i="5"/>
  <c r="L40" i="5"/>
  <c r="G41" i="5"/>
  <c r="L41" i="5"/>
  <c r="G42" i="5"/>
  <c r="L42" i="5"/>
  <c r="G43" i="5"/>
  <c r="L43" i="5"/>
  <c r="G44" i="5"/>
  <c r="L44" i="5"/>
  <c r="G45" i="5"/>
  <c r="L45" i="5"/>
  <c r="G46" i="5"/>
  <c r="L46" i="5"/>
  <c r="G47" i="5"/>
  <c r="L47" i="5"/>
  <c r="G48" i="5"/>
  <c r="L48" i="5"/>
  <c r="G49" i="5"/>
  <c r="L49" i="5"/>
  <c r="G50" i="5"/>
  <c r="L50" i="5"/>
  <c r="G51" i="5"/>
  <c r="L51" i="5"/>
  <c r="G52" i="5"/>
  <c r="L52" i="5"/>
  <c r="G53" i="5"/>
  <c r="L53" i="5"/>
  <c r="G54" i="5"/>
  <c r="L54" i="5"/>
  <c r="G55" i="5"/>
  <c r="L55" i="5"/>
  <c r="G56" i="5"/>
  <c r="L56" i="5"/>
  <c r="G57" i="5"/>
  <c r="L57" i="5"/>
  <c r="G58" i="5"/>
  <c r="L58" i="5"/>
  <c r="G59" i="5"/>
  <c r="L59" i="5"/>
  <c r="G60" i="5"/>
  <c r="L60" i="5"/>
  <c r="G61" i="5"/>
  <c r="L61" i="5"/>
  <c r="G62" i="5"/>
  <c r="L62" i="5"/>
  <c r="G63" i="5"/>
  <c r="L63" i="5"/>
  <c r="G64" i="5"/>
  <c r="L64" i="5"/>
  <c r="G65" i="5"/>
  <c r="L65" i="5"/>
  <c r="G66" i="5"/>
  <c r="L66" i="5"/>
  <c r="G67" i="5"/>
  <c r="L67" i="5"/>
  <c r="G68" i="5"/>
  <c r="L68" i="5"/>
  <c r="G69" i="5"/>
  <c r="L69" i="5"/>
  <c r="G70" i="5"/>
  <c r="L70" i="5"/>
  <c r="G71" i="5"/>
  <c r="L71" i="5"/>
  <c r="G72" i="5"/>
  <c r="L72" i="5"/>
  <c r="G73" i="5"/>
  <c r="L73" i="5"/>
  <c r="G74" i="5"/>
  <c r="L74" i="5"/>
  <c r="G75" i="5"/>
  <c r="L75" i="5"/>
  <c r="G76" i="5"/>
  <c r="L76" i="5"/>
  <c r="G77" i="5"/>
  <c r="L77" i="5"/>
  <c r="G78" i="5"/>
  <c r="L78" i="5"/>
  <c r="G79" i="5"/>
  <c r="L79" i="5"/>
  <c r="G80" i="5"/>
  <c r="L80" i="5"/>
  <c r="G81" i="5"/>
  <c r="L81" i="5"/>
  <c r="G82" i="5"/>
  <c r="L82" i="5"/>
  <c r="G83" i="5"/>
  <c r="L83" i="5"/>
  <c r="G84" i="5"/>
  <c r="L84" i="5"/>
  <c r="G85" i="5"/>
  <c r="L85" i="5"/>
  <c r="L86" i="5"/>
  <c r="O3" i="5"/>
  <c r="N3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4" i="5"/>
  <c r="M3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I86" i="5"/>
  <c r="K3" i="5"/>
  <c r="J3" i="5"/>
  <c r="C86" i="5"/>
  <c r="D2" i="5"/>
  <c r="C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F2" i="1"/>
  <c r="G2" i="1"/>
  <c r="H3" i="1"/>
  <c r="L3" i="1"/>
  <c r="H4" i="1"/>
  <c r="L4" i="1"/>
  <c r="H5" i="1"/>
  <c r="L5" i="1"/>
  <c r="H6" i="1"/>
  <c r="L6" i="1"/>
  <c r="H7" i="1"/>
  <c r="L7" i="1"/>
  <c r="H8" i="1"/>
  <c r="L8" i="1"/>
  <c r="H9" i="1"/>
  <c r="L9" i="1"/>
  <c r="H10" i="1"/>
  <c r="L10" i="1"/>
  <c r="H11" i="1"/>
  <c r="L11" i="1"/>
  <c r="H12" i="1"/>
  <c r="L12" i="1"/>
  <c r="H13" i="1"/>
  <c r="L13" i="1"/>
  <c r="H14" i="1"/>
  <c r="L14" i="1"/>
  <c r="H15" i="1"/>
  <c r="L15" i="1"/>
  <c r="H16" i="1"/>
  <c r="L16" i="1"/>
  <c r="H17" i="1"/>
  <c r="L17" i="1"/>
  <c r="H18" i="1"/>
  <c r="L18" i="1"/>
  <c r="H19" i="1"/>
  <c r="L19" i="1"/>
  <c r="H20" i="1"/>
  <c r="L20" i="1"/>
  <c r="H21" i="1"/>
  <c r="L21" i="1"/>
  <c r="H22" i="1"/>
  <c r="L22" i="1"/>
  <c r="H23" i="1"/>
  <c r="L23" i="1"/>
  <c r="H24" i="1"/>
  <c r="L24" i="1"/>
  <c r="H25" i="1"/>
  <c r="L25" i="1"/>
  <c r="H26" i="1"/>
  <c r="L26" i="1"/>
  <c r="H27" i="1"/>
  <c r="L27" i="1"/>
  <c r="H28" i="1"/>
  <c r="L28" i="1"/>
  <c r="H29" i="1"/>
  <c r="L29" i="1"/>
  <c r="H30" i="1"/>
  <c r="L30" i="1"/>
  <c r="H31" i="1"/>
  <c r="L31" i="1"/>
  <c r="H32" i="1"/>
  <c r="L32" i="1"/>
  <c r="H33" i="1"/>
  <c r="L33" i="1"/>
  <c r="H34" i="1"/>
  <c r="L34" i="1"/>
  <c r="H35" i="1"/>
  <c r="L35" i="1"/>
  <c r="H36" i="1"/>
  <c r="L36" i="1"/>
  <c r="H37" i="1"/>
  <c r="L37" i="1"/>
  <c r="H38" i="1"/>
  <c r="L38" i="1"/>
  <c r="H39" i="1"/>
  <c r="L39" i="1"/>
  <c r="H40" i="1"/>
  <c r="L40" i="1"/>
  <c r="H41" i="1"/>
  <c r="L41" i="1"/>
  <c r="H42" i="1"/>
  <c r="L42" i="1"/>
  <c r="H43" i="1"/>
  <c r="L43" i="1"/>
  <c r="H44" i="1"/>
  <c r="L44" i="1"/>
  <c r="H45" i="1"/>
  <c r="L45" i="1"/>
  <c r="H46" i="1"/>
  <c r="L46" i="1"/>
  <c r="H47" i="1"/>
  <c r="L47" i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H55" i="1"/>
  <c r="L55" i="1"/>
  <c r="H56" i="1"/>
  <c r="L56" i="1"/>
  <c r="H57" i="1"/>
  <c r="L57" i="1"/>
  <c r="H58" i="1"/>
  <c r="L58" i="1"/>
  <c r="H59" i="1"/>
  <c r="L59" i="1"/>
  <c r="H60" i="1"/>
  <c r="L60" i="1"/>
  <c r="H61" i="1"/>
  <c r="L61" i="1"/>
  <c r="H62" i="1"/>
  <c r="L62" i="1"/>
  <c r="H63" i="1"/>
  <c r="L63" i="1"/>
  <c r="H64" i="1"/>
  <c r="L64" i="1"/>
  <c r="H65" i="1"/>
  <c r="L65" i="1"/>
  <c r="H66" i="1"/>
  <c r="L66" i="1"/>
  <c r="H67" i="1"/>
  <c r="L67" i="1"/>
  <c r="H68" i="1"/>
  <c r="L68" i="1"/>
  <c r="H69" i="1"/>
  <c r="L69" i="1"/>
  <c r="H70" i="1"/>
  <c r="L70" i="1"/>
  <c r="H71" i="1"/>
  <c r="L71" i="1"/>
  <c r="H72" i="1"/>
  <c r="L72" i="1"/>
  <c r="H73" i="1"/>
  <c r="L73" i="1"/>
  <c r="H74" i="1"/>
  <c r="L74" i="1"/>
  <c r="H75" i="1"/>
  <c r="L75" i="1"/>
  <c r="H76" i="1"/>
  <c r="L76" i="1"/>
  <c r="H77" i="1"/>
  <c r="L77" i="1"/>
  <c r="H78" i="1"/>
  <c r="L78" i="1"/>
  <c r="H79" i="1"/>
  <c r="L79" i="1"/>
  <c r="H80" i="1"/>
  <c r="L80" i="1"/>
  <c r="H81" i="1"/>
  <c r="L81" i="1"/>
  <c r="H82" i="1"/>
  <c r="L82" i="1"/>
  <c r="H83" i="1"/>
  <c r="L83" i="1"/>
  <c r="H84" i="1"/>
  <c r="L84" i="1"/>
  <c r="H85" i="1"/>
  <c r="L85" i="1"/>
  <c r="H86" i="1"/>
  <c r="L86" i="1"/>
  <c r="H87" i="1"/>
  <c r="L87" i="1"/>
  <c r="H88" i="1"/>
  <c r="L88" i="1"/>
  <c r="H89" i="1"/>
  <c r="L89" i="1"/>
  <c r="H90" i="1"/>
  <c r="L90" i="1"/>
  <c r="H91" i="1"/>
  <c r="L91" i="1"/>
  <c r="H92" i="1"/>
  <c r="L92" i="1"/>
  <c r="H93" i="1"/>
  <c r="L93" i="1"/>
  <c r="H94" i="1"/>
  <c r="L94" i="1"/>
  <c r="H95" i="1"/>
  <c r="L95" i="1"/>
  <c r="H96" i="1"/>
  <c r="L96" i="1"/>
  <c r="H97" i="1"/>
  <c r="L97" i="1"/>
  <c r="H98" i="1"/>
  <c r="L98" i="1"/>
  <c r="H99" i="1"/>
  <c r="L99" i="1"/>
  <c r="H100" i="1"/>
  <c r="L100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H119" i="1"/>
  <c r="L119" i="1"/>
  <c r="H120" i="1"/>
  <c r="L120" i="1"/>
  <c r="H121" i="1"/>
  <c r="L121" i="1"/>
  <c r="H122" i="1"/>
  <c r="L122" i="1"/>
  <c r="H123" i="1"/>
  <c r="L123" i="1"/>
  <c r="H124" i="1"/>
  <c r="L124" i="1"/>
  <c r="H125" i="1"/>
  <c r="L125" i="1"/>
  <c r="H126" i="1"/>
  <c r="L126" i="1"/>
  <c r="H127" i="1"/>
  <c r="L127" i="1"/>
  <c r="H128" i="1"/>
  <c r="L128" i="1"/>
  <c r="H129" i="1"/>
  <c r="L129" i="1"/>
  <c r="H130" i="1"/>
  <c r="L130" i="1"/>
  <c r="H131" i="1"/>
  <c r="L131" i="1"/>
  <c r="H132" i="1"/>
  <c r="L132" i="1"/>
  <c r="H133" i="1"/>
  <c r="L133" i="1"/>
  <c r="H134" i="1"/>
  <c r="L134" i="1"/>
  <c r="H135" i="1"/>
  <c r="L135" i="1"/>
  <c r="H136" i="1"/>
  <c r="L136" i="1"/>
  <c r="H137" i="1"/>
  <c r="L137" i="1"/>
  <c r="H138" i="1"/>
  <c r="L138" i="1"/>
  <c r="H139" i="1"/>
  <c r="L139" i="1"/>
  <c r="H140" i="1"/>
  <c r="L140" i="1"/>
  <c r="H141" i="1"/>
  <c r="L141" i="1"/>
  <c r="H142" i="1"/>
  <c r="L142" i="1"/>
  <c r="H143" i="1"/>
  <c r="L143" i="1"/>
  <c r="H144" i="1"/>
  <c r="L144" i="1"/>
  <c r="H145" i="1"/>
  <c r="L145" i="1"/>
  <c r="H146" i="1"/>
  <c r="L146" i="1"/>
  <c r="H147" i="1"/>
  <c r="L147" i="1"/>
  <c r="H148" i="1"/>
  <c r="L148" i="1"/>
  <c r="H149" i="1"/>
  <c r="L149" i="1"/>
  <c r="H150" i="1"/>
  <c r="L150" i="1"/>
  <c r="H151" i="1"/>
  <c r="L151" i="1"/>
  <c r="H152" i="1"/>
  <c r="L152" i="1"/>
  <c r="H153" i="1"/>
  <c r="L153" i="1"/>
  <c r="H154" i="1"/>
  <c r="L154" i="1"/>
  <c r="H155" i="1"/>
  <c r="L155" i="1"/>
  <c r="H156" i="1"/>
  <c r="L156" i="1"/>
  <c r="H157" i="1"/>
  <c r="L157" i="1"/>
  <c r="H158" i="1"/>
  <c r="L158" i="1"/>
  <c r="H159" i="1"/>
  <c r="L159" i="1"/>
  <c r="H160" i="1"/>
  <c r="L160" i="1"/>
  <c r="H161" i="1"/>
  <c r="L161" i="1"/>
  <c r="H162" i="1"/>
  <c r="L162" i="1"/>
  <c r="H163" i="1"/>
  <c r="L163" i="1"/>
  <c r="H164" i="1"/>
  <c r="L164" i="1"/>
  <c r="H165" i="1"/>
  <c r="L165" i="1"/>
  <c r="H166" i="1"/>
  <c r="L166" i="1"/>
  <c r="H167" i="1"/>
  <c r="L167" i="1"/>
  <c r="H168" i="1"/>
  <c r="L168" i="1"/>
  <c r="H169" i="1"/>
  <c r="L169" i="1"/>
  <c r="H170" i="1"/>
  <c r="L170" i="1"/>
  <c r="H171" i="1"/>
  <c r="L171" i="1"/>
  <c r="H172" i="1"/>
  <c r="L172" i="1"/>
  <c r="H173" i="1"/>
  <c r="L173" i="1"/>
  <c r="H174" i="1"/>
  <c r="L174" i="1"/>
  <c r="H175" i="1"/>
  <c r="L175" i="1"/>
  <c r="H176" i="1"/>
  <c r="L176" i="1"/>
  <c r="H177" i="1"/>
  <c r="L177" i="1"/>
  <c r="H178" i="1"/>
  <c r="L178" i="1"/>
  <c r="H179" i="1"/>
  <c r="L179" i="1"/>
  <c r="H180" i="1"/>
  <c r="L180" i="1"/>
  <c r="H181" i="1"/>
  <c r="L181" i="1"/>
  <c r="H182" i="1"/>
  <c r="L182" i="1"/>
  <c r="H183" i="1"/>
  <c r="L183" i="1"/>
  <c r="H184" i="1"/>
  <c r="L184" i="1"/>
  <c r="H185" i="1"/>
  <c r="L185" i="1"/>
  <c r="H186" i="1"/>
  <c r="L186" i="1"/>
  <c r="H187" i="1"/>
  <c r="L187" i="1"/>
  <c r="H188" i="1"/>
  <c r="L188" i="1"/>
  <c r="H189" i="1"/>
  <c r="L189" i="1"/>
  <c r="H190" i="1"/>
  <c r="L190" i="1"/>
  <c r="H191" i="1"/>
  <c r="L191" i="1"/>
  <c r="H192" i="1"/>
  <c r="L192" i="1"/>
  <c r="H193" i="1"/>
  <c r="L193" i="1"/>
  <c r="H194" i="1"/>
  <c r="L194" i="1"/>
  <c r="H195" i="1"/>
  <c r="L195" i="1"/>
  <c r="H196" i="1"/>
  <c r="L196" i="1"/>
  <c r="H197" i="1"/>
  <c r="L197" i="1"/>
  <c r="H198" i="1"/>
  <c r="L198" i="1"/>
  <c r="H199" i="1"/>
  <c r="L199" i="1"/>
  <c r="H200" i="1"/>
  <c r="L200" i="1"/>
  <c r="H201" i="1"/>
  <c r="L201" i="1"/>
  <c r="H202" i="1"/>
  <c r="L202" i="1"/>
  <c r="H203" i="1"/>
  <c r="L203" i="1"/>
  <c r="H204" i="1"/>
  <c r="L204" i="1"/>
  <c r="H205" i="1"/>
  <c r="L205" i="1"/>
  <c r="H206" i="1"/>
  <c r="L206" i="1"/>
  <c r="H207" i="1"/>
  <c r="L207" i="1"/>
  <c r="H208" i="1"/>
  <c r="L208" i="1"/>
  <c r="H209" i="1"/>
  <c r="L209" i="1"/>
  <c r="H210" i="1"/>
  <c r="L210" i="1"/>
  <c r="H211" i="1"/>
  <c r="L211" i="1"/>
  <c r="H212" i="1"/>
  <c r="L212" i="1"/>
  <c r="H213" i="1"/>
  <c r="L213" i="1"/>
  <c r="H214" i="1"/>
  <c r="L214" i="1"/>
  <c r="H215" i="1"/>
  <c r="L215" i="1"/>
  <c r="H216" i="1"/>
  <c r="L216" i="1"/>
  <c r="H217" i="1"/>
  <c r="L217" i="1"/>
  <c r="H218" i="1"/>
  <c r="L218" i="1"/>
  <c r="H219" i="1"/>
  <c r="L219" i="1"/>
  <c r="H220" i="1"/>
  <c r="L220" i="1"/>
  <c r="H221" i="1"/>
  <c r="L221" i="1"/>
  <c r="H222" i="1"/>
  <c r="L222" i="1"/>
  <c r="H223" i="1"/>
  <c r="L223" i="1"/>
  <c r="H224" i="1"/>
  <c r="L224" i="1"/>
  <c r="H225" i="1"/>
  <c r="L225" i="1"/>
  <c r="H226" i="1"/>
  <c r="L226" i="1"/>
  <c r="H227" i="1"/>
  <c r="L227" i="1"/>
  <c r="H228" i="1"/>
  <c r="L228" i="1"/>
  <c r="H229" i="1"/>
  <c r="L229" i="1"/>
  <c r="H230" i="1"/>
  <c r="L230" i="1"/>
  <c r="H231" i="1"/>
  <c r="L231" i="1"/>
  <c r="H232" i="1"/>
  <c r="L232" i="1"/>
  <c r="H233" i="1"/>
  <c r="L233" i="1"/>
  <c r="H234" i="1"/>
  <c r="L234" i="1"/>
  <c r="H235" i="1"/>
  <c r="L235" i="1"/>
  <c r="H236" i="1"/>
  <c r="L236" i="1"/>
  <c r="H237" i="1"/>
  <c r="L237" i="1"/>
  <c r="H238" i="1"/>
  <c r="L238" i="1"/>
  <c r="H239" i="1"/>
  <c r="L239" i="1"/>
  <c r="H240" i="1"/>
  <c r="L240" i="1"/>
  <c r="H241" i="1"/>
  <c r="L241" i="1"/>
  <c r="H242" i="1"/>
  <c r="L242" i="1"/>
  <c r="H243" i="1"/>
  <c r="L243" i="1"/>
  <c r="H244" i="1"/>
  <c r="L244" i="1"/>
  <c r="H245" i="1"/>
  <c r="L245" i="1"/>
  <c r="H246" i="1"/>
  <c r="L246" i="1"/>
  <c r="H247" i="1"/>
  <c r="L247" i="1"/>
  <c r="H248" i="1"/>
  <c r="L248" i="1"/>
  <c r="H249" i="1"/>
  <c r="L249" i="1"/>
  <c r="H250" i="1"/>
  <c r="L250" i="1"/>
  <c r="H251" i="1"/>
  <c r="L251" i="1"/>
  <c r="H252" i="1"/>
  <c r="L252" i="1"/>
  <c r="H253" i="1"/>
  <c r="L253" i="1"/>
  <c r="H254" i="1"/>
  <c r="L254" i="1"/>
  <c r="H255" i="1"/>
  <c r="L255" i="1"/>
  <c r="H256" i="1"/>
  <c r="L256" i="1"/>
  <c r="H257" i="1"/>
  <c r="L257" i="1"/>
  <c r="H258" i="1"/>
  <c r="L258" i="1"/>
  <c r="H259" i="1"/>
  <c r="L259" i="1"/>
  <c r="H260" i="1"/>
  <c r="L260" i="1"/>
  <c r="H261" i="1"/>
  <c r="L261" i="1"/>
  <c r="H262" i="1"/>
  <c r="L262" i="1"/>
  <c r="H263" i="1"/>
  <c r="L263" i="1"/>
  <c r="H264" i="1"/>
  <c r="L264" i="1"/>
  <c r="H265" i="1"/>
  <c r="L265" i="1"/>
  <c r="H266" i="1"/>
  <c r="L266" i="1"/>
  <c r="H267" i="1"/>
  <c r="L267" i="1"/>
  <c r="H268" i="1"/>
  <c r="L268" i="1"/>
  <c r="H269" i="1"/>
  <c r="L269" i="1"/>
  <c r="H270" i="1"/>
  <c r="L270" i="1"/>
  <c r="H271" i="1"/>
  <c r="L271" i="1"/>
  <c r="H272" i="1"/>
  <c r="L272" i="1"/>
  <c r="H273" i="1"/>
  <c r="L273" i="1"/>
  <c r="H274" i="1"/>
  <c r="L274" i="1"/>
  <c r="H275" i="1"/>
  <c r="L275" i="1"/>
  <c r="H276" i="1"/>
  <c r="L276" i="1"/>
  <c r="H277" i="1"/>
  <c r="L277" i="1"/>
  <c r="H278" i="1"/>
  <c r="L278" i="1"/>
  <c r="H279" i="1"/>
  <c r="L279" i="1"/>
  <c r="H280" i="1"/>
  <c r="L280" i="1"/>
  <c r="H281" i="1"/>
  <c r="L281" i="1"/>
  <c r="H282" i="1"/>
  <c r="L282" i="1"/>
  <c r="H283" i="1"/>
  <c r="L283" i="1"/>
  <c r="H284" i="1"/>
  <c r="L284" i="1"/>
  <c r="H285" i="1"/>
  <c r="L285" i="1"/>
  <c r="H286" i="1"/>
  <c r="L286" i="1"/>
  <c r="H287" i="1"/>
  <c r="L287" i="1"/>
  <c r="H288" i="1"/>
  <c r="L288" i="1"/>
  <c r="H289" i="1"/>
  <c r="L289" i="1"/>
  <c r="H290" i="1"/>
  <c r="L290" i="1"/>
  <c r="H291" i="1"/>
  <c r="L291" i="1"/>
  <c r="H292" i="1"/>
  <c r="L292" i="1"/>
  <c r="H293" i="1"/>
  <c r="L293" i="1"/>
  <c r="H294" i="1"/>
  <c r="L294" i="1"/>
  <c r="H295" i="1"/>
  <c r="L295" i="1"/>
  <c r="H296" i="1"/>
  <c r="L296" i="1"/>
  <c r="H297" i="1"/>
  <c r="L297" i="1"/>
  <c r="H298" i="1"/>
  <c r="L298" i="1"/>
  <c r="H299" i="1"/>
  <c r="L299" i="1"/>
  <c r="H300" i="1"/>
  <c r="L300" i="1"/>
  <c r="H301" i="1"/>
  <c r="L301" i="1"/>
  <c r="H302" i="1"/>
  <c r="L302" i="1"/>
  <c r="H303" i="1"/>
  <c r="L303" i="1"/>
  <c r="H304" i="1"/>
  <c r="L304" i="1"/>
  <c r="H305" i="1"/>
  <c r="L305" i="1"/>
  <c r="H306" i="1"/>
  <c r="L306" i="1"/>
  <c r="H307" i="1"/>
  <c r="L307" i="1"/>
  <c r="H308" i="1"/>
  <c r="L308" i="1"/>
  <c r="H309" i="1"/>
  <c r="L309" i="1"/>
  <c r="H310" i="1"/>
  <c r="L310" i="1"/>
  <c r="H311" i="1"/>
  <c r="L311" i="1"/>
  <c r="H312" i="1"/>
  <c r="L312" i="1"/>
  <c r="H313" i="1"/>
  <c r="L313" i="1"/>
  <c r="H314" i="1"/>
  <c r="L314" i="1"/>
  <c r="H315" i="1"/>
  <c r="L31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H328" i="1"/>
  <c r="L328" i="1"/>
  <c r="H329" i="1"/>
  <c r="L329" i="1"/>
  <c r="H330" i="1"/>
  <c r="L330" i="1"/>
  <c r="H331" i="1"/>
  <c r="L331" i="1"/>
  <c r="H332" i="1"/>
  <c r="L332" i="1"/>
  <c r="H333" i="1"/>
  <c r="L333" i="1"/>
  <c r="H334" i="1"/>
  <c r="L334" i="1"/>
  <c r="H335" i="1"/>
  <c r="L335" i="1"/>
  <c r="H336" i="1"/>
  <c r="L336" i="1"/>
  <c r="H337" i="1"/>
  <c r="L337" i="1"/>
  <c r="H338" i="1"/>
  <c r="L338" i="1"/>
  <c r="H339" i="1"/>
  <c r="L339" i="1"/>
  <c r="H340" i="1"/>
  <c r="L340" i="1"/>
  <c r="H341" i="1"/>
  <c r="L341" i="1"/>
  <c r="H342" i="1"/>
  <c r="L342" i="1"/>
  <c r="H343" i="1"/>
  <c r="L343" i="1"/>
  <c r="H344" i="1"/>
  <c r="L344" i="1"/>
  <c r="H345" i="1"/>
  <c r="L345" i="1"/>
  <c r="H346" i="1"/>
  <c r="L346" i="1"/>
  <c r="H347" i="1"/>
  <c r="L347" i="1"/>
  <c r="H348" i="1"/>
  <c r="L348" i="1"/>
  <c r="H349" i="1"/>
  <c r="L349" i="1"/>
  <c r="H350" i="1"/>
  <c r="L350" i="1"/>
  <c r="H351" i="1"/>
  <c r="L351" i="1"/>
  <c r="H352" i="1"/>
  <c r="L352" i="1"/>
  <c r="H353" i="1"/>
  <c r="L353" i="1"/>
  <c r="H354" i="1"/>
  <c r="L354" i="1"/>
  <c r="H355" i="1"/>
  <c r="L355" i="1"/>
  <c r="H356" i="1"/>
  <c r="L356" i="1"/>
  <c r="H357" i="1"/>
  <c r="L357" i="1"/>
  <c r="H358" i="1"/>
  <c r="L358" i="1"/>
  <c r="H359" i="1"/>
  <c r="L359" i="1"/>
  <c r="H360" i="1"/>
  <c r="L360" i="1"/>
  <c r="H361" i="1"/>
  <c r="L361" i="1"/>
  <c r="H362" i="1"/>
  <c r="L362" i="1"/>
  <c r="H363" i="1"/>
  <c r="L363" i="1"/>
  <c r="H364" i="1"/>
  <c r="L364" i="1"/>
  <c r="H365" i="1"/>
  <c r="L365" i="1"/>
  <c r="H366" i="1"/>
  <c r="L366" i="1"/>
  <c r="H367" i="1"/>
  <c r="L367" i="1"/>
  <c r="H368" i="1"/>
  <c r="L368" i="1"/>
  <c r="H369" i="1"/>
  <c r="L369" i="1"/>
  <c r="H370" i="1"/>
  <c r="L370" i="1"/>
  <c r="H371" i="1"/>
  <c r="L371" i="1"/>
  <c r="H372" i="1"/>
  <c r="L372" i="1"/>
  <c r="H373" i="1"/>
  <c r="L373" i="1"/>
  <c r="H374" i="1"/>
  <c r="L374" i="1"/>
  <c r="H375" i="1"/>
  <c r="L375" i="1"/>
  <c r="H376" i="1"/>
  <c r="L376" i="1"/>
  <c r="H377" i="1"/>
  <c r="L377" i="1"/>
  <c r="H378" i="1"/>
  <c r="L378" i="1"/>
  <c r="H379" i="1"/>
  <c r="L379" i="1"/>
  <c r="H380" i="1"/>
  <c r="L380" i="1"/>
  <c r="L381" i="1"/>
  <c r="O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F3" i="2"/>
  <c r="G3" i="2"/>
  <c r="H3" i="2"/>
  <c r="L3" i="2"/>
  <c r="H4" i="2"/>
  <c r="L4" i="2"/>
  <c r="H5" i="2"/>
  <c r="L5" i="2"/>
  <c r="H6" i="2"/>
  <c r="L6" i="2"/>
  <c r="H7" i="2"/>
  <c r="L7" i="2"/>
  <c r="H8" i="2"/>
  <c r="L8" i="2"/>
  <c r="H9" i="2"/>
  <c r="L9" i="2"/>
  <c r="H10" i="2"/>
  <c r="L10" i="2"/>
  <c r="H11" i="2"/>
  <c r="L11" i="2"/>
  <c r="H12" i="2"/>
  <c r="L12" i="2"/>
  <c r="H13" i="2"/>
  <c r="L13" i="2"/>
  <c r="H14" i="2"/>
  <c r="L14" i="2"/>
  <c r="H15" i="2"/>
  <c r="L15" i="2"/>
  <c r="H16" i="2"/>
  <c r="L16" i="2"/>
  <c r="H17" i="2"/>
  <c r="L17" i="2"/>
  <c r="H18" i="2"/>
  <c r="L18" i="2"/>
  <c r="H19" i="2"/>
  <c r="L19" i="2"/>
  <c r="H20" i="2"/>
  <c r="L20" i="2"/>
  <c r="H21" i="2"/>
  <c r="L21" i="2"/>
  <c r="H22" i="2"/>
  <c r="L22" i="2"/>
  <c r="H23" i="2"/>
  <c r="L23" i="2"/>
  <c r="H24" i="2"/>
  <c r="L24" i="2"/>
  <c r="H25" i="2"/>
  <c r="L25" i="2"/>
  <c r="H26" i="2"/>
  <c r="L26" i="2"/>
  <c r="H27" i="2"/>
  <c r="L27" i="2"/>
  <c r="H28" i="2"/>
  <c r="L28" i="2"/>
  <c r="H29" i="2"/>
  <c r="L29" i="2"/>
  <c r="H30" i="2"/>
  <c r="L30" i="2"/>
  <c r="H31" i="2"/>
  <c r="L31" i="2"/>
  <c r="H32" i="2"/>
  <c r="L32" i="2"/>
  <c r="H33" i="2"/>
  <c r="L33" i="2"/>
  <c r="H34" i="2"/>
  <c r="L34" i="2"/>
  <c r="H35" i="2"/>
  <c r="L35" i="2"/>
  <c r="H36" i="2"/>
  <c r="L36" i="2"/>
  <c r="H37" i="2"/>
  <c r="L37" i="2"/>
  <c r="H38" i="2"/>
  <c r="L38" i="2"/>
  <c r="H39" i="2"/>
  <c r="L39" i="2"/>
  <c r="H40" i="2"/>
  <c r="L40" i="2"/>
  <c r="H41" i="2"/>
  <c r="L41" i="2"/>
  <c r="H42" i="2"/>
  <c r="L42" i="2"/>
  <c r="H43" i="2"/>
  <c r="L43" i="2"/>
  <c r="H44" i="2"/>
  <c r="L44" i="2"/>
  <c r="H45" i="2"/>
  <c r="L45" i="2"/>
  <c r="H46" i="2"/>
  <c r="L46" i="2"/>
  <c r="H47" i="2"/>
  <c r="L47" i="2"/>
  <c r="H48" i="2"/>
  <c r="L48" i="2"/>
  <c r="H49" i="2"/>
  <c r="L49" i="2"/>
  <c r="H50" i="2"/>
  <c r="L50" i="2"/>
  <c r="H51" i="2"/>
  <c r="L51" i="2"/>
  <c r="H52" i="2"/>
  <c r="L52" i="2"/>
  <c r="H53" i="2"/>
  <c r="L53" i="2"/>
  <c r="H54" i="2"/>
  <c r="L54" i="2"/>
  <c r="H55" i="2"/>
  <c r="L55" i="2"/>
  <c r="H56" i="2"/>
  <c r="L56" i="2"/>
  <c r="H57" i="2"/>
  <c r="L57" i="2"/>
  <c r="H58" i="2"/>
  <c r="L58" i="2"/>
  <c r="H59" i="2"/>
  <c r="L59" i="2"/>
  <c r="H60" i="2"/>
  <c r="L60" i="2"/>
  <c r="H61" i="2"/>
  <c r="L61" i="2"/>
  <c r="H62" i="2"/>
  <c r="L62" i="2"/>
  <c r="H63" i="2"/>
  <c r="L63" i="2"/>
  <c r="H64" i="2"/>
  <c r="L64" i="2"/>
  <c r="H65" i="2"/>
  <c r="L65" i="2"/>
  <c r="H66" i="2"/>
  <c r="L66" i="2"/>
  <c r="H67" i="2"/>
  <c r="L67" i="2"/>
  <c r="H68" i="2"/>
  <c r="L68" i="2"/>
  <c r="H69" i="2"/>
  <c r="L69" i="2"/>
  <c r="H70" i="2"/>
  <c r="L70" i="2"/>
  <c r="H71" i="2"/>
  <c r="L71" i="2"/>
  <c r="H72" i="2"/>
  <c r="L72" i="2"/>
  <c r="H73" i="2"/>
  <c r="L73" i="2"/>
  <c r="H74" i="2"/>
  <c r="L74" i="2"/>
  <c r="H75" i="2"/>
  <c r="L75" i="2"/>
  <c r="H76" i="2"/>
  <c r="L76" i="2"/>
  <c r="H77" i="2"/>
  <c r="L77" i="2"/>
  <c r="H78" i="2"/>
  <c r="L78" i="2"/>
  <c r="H79" i="2"/>
  <c r="L79" i="2"/>
  <c r="H80" i="2"/>
  <c r="L80" i="2"/>
  <c r="H81" i="2"/>
  <c r="L81" i="2"/>
  <c r="H82" i="2"/>
  <c r="L82" i="2"/>
  <c r="H83" i="2"/>
  <c r="L83" i="2"/>
  <c r="H84" i="2"/>
  <c r="L84" i="2"/>
  <c r="H85" i="2"/>
  <c r="L85" i="2"/>
  <c r="H86" i="2"/>
  <c r="L86" i="2"/>
  <c r="H87" i="2"/>
  <c r="L87" i="2"/>
  <c r="H88" i="2"/>
  <c r="L88" i="2"/>
  <c r="H89" i="2"/>
  <c r="L89" i="2"/>
  <c r="H90" i="2"/>
  <c r="L90" i="2"/>
  <c r="H91" i="2"/>
  <c r="L91" i="2"/>
  <c r="H92" i="2"/>
  <c r="L92" i="2"/>
  <c r="H93" i="2"/>
  <c r="L93" i="2"/>
  <c r="H94" i="2"/>
  <c r="L94" i="2"/>
  <c r="H95" i="2"/>
  <c r="L95" i="2"/>
  <c r="H96" i="2"/>
  <c r="L96" i="2"/>
  <c r="H97" i="2"/>
  <c r="L97" i="2"/>
  <c r="H98" i="2"/>
  <c r="L98" i="2"/>
  <c r="H99" i="2"/>
  <c r="L99" i="2"/>
  <c r="H100" i="2"/>
  <c r="L100" i="2"/>
  <c r="H101" i="2"/>
  <c r="L101" i="2"/>
  <c r="H102" i="2"/>
  <c r="L102" i="2"/>
  <c r="H103" i="2"/>
  <c r="L103" i="2"/>
  <c r="H104" i="2"/>
  <c r="L104" i="2"/>
  <c r="H105" i="2"/>
  <c r="L105" i="2"/>
  <c r="H106" i="2"/>
  <c r="L106" i="2"/>
  <c r="H107" i="2"/>
  <c r="L107" i="2"/>
  <c r="H108" i="2"/>
  <c r="L108" i="2"/>
  <c r="H109" i="2"/>
  <c r="L109" i="2"/>
  <c r="H110" i="2"/>
  <c r="L110" i="2"/>
  <c r="H111" i="2"/>
  <c r="L111" i="2"/>
  <c r="H112" i="2"/>
  <c r="L112" i="2"/>
  <c r="H113" i="2"/>
  <c r="L113" i="2"/>
  <c r="H114" i="2"/>
  <c r="L114" i="2"/>
  <c r="H115" i="2"/>
  <c r="L115" i="2"/>
  <c r="H116" i="2"/>
  <c r="L116" i="2"/>
  <c r="H117" i="2"/>
  <c r="L117" i="2"/>
  <c r="H118" i="2"/>
  <c r="L118" i="2"/>
  <c r="H119" i="2"/>
  <c r="L119" i="2"/>
  <c r="H120" i="2"/>
  <c r="L120" i="2"/>
  <c r="H121" i="2"/>
  <c r="L121" i="2"/>
  <c r="H122" i="2"/>
  <c r="L122" i="2"/>
  <c r="H123" i="2"/>
  <c r="L123" i="2"/>
  <c r="H124" i="2"/>
  <c r="L124" i="2"/>
  <c r="H125" i="2"/>
  <c r="L125" i="2"/>
  <c r="H126" i="2"/>
  <c r="L126" i="2"/>
  <c r="H127" i="2"/>
  <c r="L127" i="2"/>
  <c r="H128" i="2"/>
  <c r="L128" i="2"/>
  <c r="H129" i="2"/>
  <c r="L129" i="2"/>
  <c r="H130" i="2"/>
  <c r="L130" i="2"/>
  <c r="H131" i="2"/>
  <c r="L131" i="2"/>
  <c r="H132" i="2"/>
  <c r="L132" i="2"/>
  <c r="H133" i="2"/>
  <c r="L133" i="2"/>
  <c r="H134" i="2"/>
  <c r="L134" i="2"/>
  <c r="H135" i="2"/>
  <c r="L135" i="2"/>
  <c r="H136" i="2"/>
  <c r="L136" i="2"/>
  <c r="H137" i="2"/>
  <c r="L137" i="2"/>
  <c r="H138" i="2"/>
  <c r="L138" i="2"/>
  <c r="H139" i="2"/>
  <c r="L139" i="2"/>
  <c r="H140" i="2"/>
  <c r="L140" i="2"/>
  <c r="H141" i="2"/>
  <c r="L141" i="2"/>
  <c r="H142" i="2"/>
  <c r="L142" i="2"/>
  <c r="H143" i="2"/>
  <c r="L143" i="2"/>
  <c r="H144" i="2"/>
  <c r="L144" i="2"/>
  <c r="H145" i="2"/>
  <c r="L145" i="2"/>
  <c r="H146" i="2"/>
  <c r="L146" i="2"/>
  <c r="H147" i="2"/>
  <c r="L147" i="2"/>
  <c r="H148" i="2"/>
  <c r="L148" i="2"/>
  <c r="H149" i="2"/>
  <c r="L149" i="2"/>
  <c r="H150" i="2"/>
  <c r="L150" i="2"/>
  <c r="H151" i="2"/>
  <c r="L151" i="2"/>
  <c r="H152" i="2"/>
  <c r="L152" i="2"/>
  <c r="H153" i="2"/>
  <c r="L153" i="2"/>
  <c r="H154" i="2"/>
  <c r="L154" i="2"/>
  <c r="H155" i="2"/>
  <c r="L155" i="2"/>
  <c r="H156" i="2"/>
  <c r="L156" i="2"/>
  <c r="H157" i="2"/>
  <c r="L157" i="2"/>
  <c r="H158" i="2"/>
  <c r="L158" i="2"/>
  <c r="H159" i="2"/>
  <c r="L159" i="2"/>
  <c r="H160" i="2"/>
  <c r="L160" i="2"/>
  <c r="H161" i="2"/>
  <c r="L161" i="2"/>
  <c r="H162" i="2"/>
  <c r="L162" i="2"/>
  <c r="H163" i="2"/>
  <c r="L163" i="2"/>
  <c r="H164" i="2"/>
  <c r="L164" i="2"/>
  <c r="H165" i="2"/>
  <c r="L165" i="2"/>
  <c r="H166" i="2"/>
  <c r="L166" i="2"/>
  <c r="H167" i="2"/>
  <c r="L167" i="2"/>
  <c r="H168" i="2"/>
  <c r="L168" i="2"/>
  <c r="H169" i="2"/>
  <c r="L169" i="2"/>
  <c r="H170" i="2"/>
  <c r="L170" i="2"/>
  <c r="H171" i="2"/>
  <c r="L171" i="2"/>
  <c r="H172" i="2"/>
  <c r="L172" i="2"/>
  <c r="H173" i="2"/>
  <c r="L173" i="2"/>
  <c r="H174" i="2"/>
  <c r="L174" i="2"/>
  <c r="H175" i="2"/>
  <c r="L175" i="2"/>
  <c r="H176" i="2"/>
  <c r="L176" i="2"/>
  <c r="H177" i="2"/>
  <c r="L177" i="2"/>
  <c r="H178" i="2"/>
  <c r="L178" i="2"/>
  <c r="H179" i="2"/>
  <c r="L179" i="2"/>
  <c r="H180" i="2"/>
  <c r="L180" i="2"/>
  <c r="H181" i="2"/>
  <c r="L181" i="2"/>
  <c r="H182" i="2"/>
  <c r="L182" i="2"/>
  <c r="H183" i="2"/>
  <c r="L183" i="2"/>
  <c r="H184" i="2"/>
  <c r="L184" i="2"/>
  <c r="H185" i="2"/>
  <c r="L185" i="2"/>
  <c r="H186" i="2"/>
  <c r="L186" i="2"/>
  <c r="H187" i="2"/>
  <c r="L187" i="2"/>
  <c r="H188" i="2"/>
  <c r="L188" i="2"/>
  <c r="H189" i="2"/>
  <c r="L189" i="2"/>
  <c r="H190" i="2"/>
  <c r="L190" i="2"/>
  <c r="H191" i="2"/>
  <c r="L191" i="2"/>
  <c r="H192" i="2"/>
  <c r="L192" i="2"/>
  <c r="H193" i="2"/>
  <c r="L193" i="2"/>
  <c r="H194" i="2"/>
  <c r="L194" i="2"/>
  <c r="H195" i="2"/>
  <c r="L195" i="2"/>
  <c r="H196" i="2"/>
  <c r="L196" i="2"/>
  <c r="H197" i="2"/>
  <c r="L197" i="2"/>
  <c r="H198" i="2"/>
  <c r="L198" i="2"/>
  <c r="H199" i="2"/>
  <c r="L199" i="2"/>
  <c r="H200" i="2"/>
  <c r="L200" i="2"/>
  <c r="H201" i="2"/>
  <c r="L201" i="2"/>
  <c r="H202" i="2"/>
  <c r="L202" i="2"/>
  <c r="H203" i="2"/>
  <c r="L203" i="2"/>
  <c r="H204" i="2"/>
  <c r="L204" i="2"/>
  <c r="H205" i="2"/>
  <c r="L205" i="2"/>
  <c r="H206" i="2"/>
  <c r="L206" i="2"/>
  <c r="H207" i="2"/>
  <c r="L207" i="2"/>
  <c r="H208" i="2"/>
  <c r="L208" i="2"/>
  <c r="H209" i="2"/>
  <c r="L209" i="2"/>
  <c r="H210" i="2"/>
  <c r="L210" i="2"/>
  <c r="H211" i="2"/>
  <c r="L211" i="2"/>
  <c r="H212" i="2"/>
  <c r="L212" i="2"/>
  <c r="H213" i="2"/>
  <c r="L213" i="2"/>
  <c r="H214" i="2"/>
  <c r="L214" i="2"/>
  <c r="H215" i="2"/>
  <c r="L215" i="2"/>
  <c r="H216" i="2"/>
  <c r="L216" i="2"/>
  <c r="H217" i="2"/>
  <c r="L217" i="2"/>
  <c r="H218" i="2"/>
  <c r="L218" i="2"/>
  <c r="H219" i="2"/>
  <c r="L219" i="2"/>
  <c r="H220" i="2"/>
  <c r="L220" i="2"/>
  <c r="H221" i="2"/>
  <c r="L221" i="2"/>
  <c r="H222" i="2"/>
  <c r="L222" i="2"/>
  <c r="H223" i="2"/>
  <c r="L223" i="2"/>
  <c r="H224" i="2"/>
  <c r="L224" i="2"/>
  <c r="H225" i="2"/>
  <c r="L225" i="2"/>
  <c r="H226" i="2"/>
  <c r="L226" i="2"/>
  <c r="H227" i="2"/>
  <c r="L227" i="2"/>
  <c r="H228" i="2"/>
  <c r="L228" i="2"/>
  <c r="H229" i="2"/>
  <c r="L229" i="2"/>
  <c r="H230" i="2"/>
  <c r="L230" i="2"/>
  <c r="H231" i="2"/>
  <c r="L231" i="2"/>
  <c r="H232" i="2"/>
  <c r="L232" i="2"/>
  <c r="H233" i="2"/>
  <c r="L233" i="2"/>
  <c r="H234" i="2"/>
  <c r="L234" i="2"/>
  <c r="H235" i="2"/>
  <c r="L235" i="2"/>
  <c r="H236" i="2"/>
  <c r="L236" i="2"/>
  <c r="H237" i="2"/>
  <c r="L237" i="2"/>
  <c r="H238" i="2"/>
  <c r="L238" i="2"/>
  <c r="H239" i="2"/>
  <c r="L239" i="2"/>
  <c r="H240" i="2"/>
  <c r="L240" i="2"/>
  <c r="H241" i="2"/>
  <c r="L241" i="2"/>
  <c r="H242" i="2"/>
  <c r="L242" i="2"/>
  <c r="H243" i="2"/>
  <c r="L243" i="2"/>
  <c r="H244" i="2"/>
  <c r="L244" i="2"/>
  <c r="H245" i="2"/>
  <c r="L245" i="2"/>
  <c r="H246" i="2"/>
  <c r="L246" i="2"/>
  <c r="H247" i="2"/>
  <c r="L247" i="2"/>
  <c r="H248" i="2"/>
  <c r="L248" i="2"/>
  <c r="H249" i="2"/>
  <c r="L249" i="2"/>
  <c r="H250" i="2"/>
  <c r="L250" i="2"/>
  <c r="H251" i="2"/>
  <c r="L251" i="2"/>
  <c r="H252" i="2"/>
  <c r="L252" i="2"/>
  <c r="H253" i="2"/>
  <c r="L253" i="2"/>
  <c r="H254" i="2"/>
  <c r="L254" i="2"/>
  <c r="H255" i="2"/>
  <c r="L255" i="2"/>
  <c r="H256" i="2"/>
  <c r="L256" i="2"/>
  <c r="H257" i="2"/>
  <c r="L257" i="2"/>
  <c r="H258" i="2"/>
  <c r="L258" i="2"/>
  <c r="H259" i="2"/>
  <c r="L259" i="2"/>
  <c r="H260" i="2"/>
  <c r="L260" i="2"/>
  <c r="H261" i="2"/>
  <c r="L261" i="2"/>
  <c r="H262" i="2"/>
  <c r="L262" i="2"/>
  <c r="H263" i="2"/>
  <c r="L263" i="2"/>
  <c r="H264" i="2"/>
  <c r="L264" i="2"/>
  <c r="H265" i="2"/>
  <c r="L265" i="2"/>
  <c r="H266" i="2"/>
  <c r="L266" i="2"/>
  <c r="H267" i="2"/>
  <c r="L267" i="2"/>
  <c r="H268" i="2"/>
  <c r="L268" i="2"/>
  <c r="H269" i="2"/>
  <c r="L269" i="2"/>
  <c r="H270" i="2"/>
  <c r="L270" i="2"/>
  <c r="H271" i="2"/>
  <c r="L271" i="2"/>
  <c r="H272" i="2"/>
  <c r="L272" i="2"/>
  <c r="H273" i="2"/>
  <c r="L273" i="2"/>
  <c r="H274" i="2"/>
  <c r="L274" i="2"/>
  <c r="H275" i="2"/>
  <c r="L275" i="2"/>
  <c r="H276" i="2"/>
  <c r="L276" i="2"/>
  <c r="H277" i="2"/>
  <c r="L277" i="2"/>
  <c r="H278" i="2"/>
  <c r="L278" i="2"/>
  <c r="H279" i="2"/>
  <c r="L279" i="2"/>
  <c r="H280" i="2"/>
  <c r="L280" i="2"/>
  <c r="H281" i="2"/>
  <c r="L281" i="2"/>
  <c r="H282" i="2"/>
  <c r="L282" i="2"/>
  <c r="H283" i="2"/>
  <c r="L283" i="2"/>
  <c r="H284" i="2"/>
  <c r="L284" i="2"/>
  <c r="H285" i="2"/>
  <c r="L285" i="2"/>
  <c r="H286" i="2"/>
  <c r="L286" i="2"/>
  <c r="H287" i="2"/>
  <c r="L287" i="2"/>
  <c r="H288" i="2"/>
  <c r="L288" i="2"/>
  <c r="H289" i="2"/>
  <c r="L289" i="2"/>
  <c r="H290" i="2"/>
  <c r="L290" i="2"/>
  <c r="H291" i="2"/>
  <c r="L291" i="2"/>
  <c r="H292" i="2"/>
  <c r="L292" i="2"/>
  <c r="H293" i="2"/>
  <c r="L293" i="2"/>
  <c r="H294" i="2"/>
  <c r="L294" i="2"/>
  <c r="H295" i="2"/>
  <c r="L295" i="2"/>
  <c r="H296" i="2"/>
  <c r="L296" i="2"/>
  <c r="H297" i="2"/>
  <c r="L297" i="2"/>
  <c r="H298" i="2"/>
  <c r="L298" i="2"/>
  <c r="H299" i="2"/>
  <c r="L299" i="2"/>
  <c r="H300" i="2"/>
  <c r="L300" i="2"/>
  <c r="H301" i="2"/>
  <c r="L301" i="2"/>
  <c r="H302" i="2"/>
  <c r="L302" i="2"/>
  <c r="H303" i="2"/>
  <c r="L303" i="2"/>
  <c r="H304" i="2"/>
  <c r="L304" i="2"/>
  <c r="H305" i="2"/>
  <c r="L305" i="2"/>
  <c r="H306" i="2"/>
  <c r="L306" i="2"/>
  <c r="H307" i="2"/>
  <c r="L307" i="2"/>
  <c r="H308" i="2"/>
  <c r="L308" i="2"/>
  <c r="H309" i="2"/>
  <c r="L309" i="2"/>
  <c r="H310" i="2"/>
  <c r="L310" i="2"/>
  <c r="H311" i="2"/>
  <c r="L311" i="2"/>
  <c r="H312" i="2"/>
  <c r="L312" i="2"/>
  <c r="H313" i="2"/>
  <c r="L313" i="2"/>
  <c r="H314" i="2"/>
  <c r="L314" i="2"/>
  <c r="H315" i="2"/>
  <c r="L315" i="2"/>
  <c r="H316" i="2"/>
  <c r="L316" i="2"/>
  <c r="H317" i="2"/>
  <c r="L317" i="2"/>
  <c r="H318" i="2"/>
  <c r="L318" i="2"/>
  <c r="H319" i="2"/>
  <c r="L319" i="2"/>
  <c r="H320" i="2"/>
  <c r="L320" i="2"/>
  <c r="H321" i="2"/>
  <c r="L321" i="2"/>
  <c r="H322" i="2"/>
  <c r="L322" i="2"/>
  <c r="H323" i="2"/>
  <c r="L323" i="2"/>
  <c r="H324" i="2"/>
  <c r="L324" i="2"/>
  <c r="H325" i="2"/>
  <c r="L325" i="2"/>
  <c r="H326" i="2"/>
  <c r="L326" i="2"/>
  <c r="H327" i="2"/>
  <c r="L327" i="2"/>
  <c r="H328" i="2"/>
  <c r="L328" i="2"/>
  <c r="H329" i="2"/>
  <c r="L329" i="2"/>
  <c r="H330" i="2"/>
  <c r="L330" i="2"/>
  <c r="H331" i="2"/>
  <c r="L331" i="2"/>
  <c r="H332" i="2"/>
  <c r="L332" i="2"/>
  <c r="H333" i="2"/>
  <c r="L333" i="2"/>
  <c r="H334" i="2"/>
  <c r="L334" i="2"/>
  <c r="H335" i="2"/>
  <c r="L335" i="2"/>
  <c r="H336" i="2"/>
  <c r="L336" i="2"/>
  <c r="H337" i="2"/>
  <c r="L337" i="2"/>
  <c r="H338" i="2"/>
  <c r="L338" i="2"/>
  <c r="H339" i="2"/>
  <c r="L339" i="2"/>
  <c r="H340" i="2"/>
  <c r="L340" i="2"/>
  <c r="H341" i="2"/>
  <c r="L341" i="2"/>
  <c r="H342" i="2"/>
  <c r="L342" i="2"/>
  <c r="H343" i="2"/>
  <c r="L343" i="2"/>
  <c r="H344" i="2"/>
  <c r="L344" i="2"/>
  <c r="H345" i="2"/>
  <c r="L345" i="2"/>
  <c r="H346" i="2"/>
  <c r="L346" i="2"/>
  <c r="H347" i="2"/>
  <c r="L347" i="2"/>
  <c r="H348" i="2"/>
  <c r="L348" i="2"/>
  <c r="H349" i="2"/>
  <c r="L349" i="2"/>
  <c r="H350" i="2"/>
  <c r="L350" i="2"/>
  <c r="H351" i="2"/>
  <c r="L351" i="2"/>
  <c r="H352" i="2"/>
  <c r="L352" i="2"/>
  <c r="H353" i="2"/>
  <c r="L353" i="2"/>
  <c r="H354" i="2"/>
  <c r="L354" i="2"/>
  <c r="H355" i="2"/>
  <c r="L355" i="2"/>
  <c r="H356" i="2"/>
  <c r="L356" i="2"/>
  <c r="H357" i="2"/>
  <c r="L357" i="2"/>
  <c r="H358" i="2"/>
  <c r="L358" i="2"/>
  <c r="H359" i="2"/>
  <c r="L359" i="2"/>
  <c r="H360" i="2"/>
  <c r="L360" i="2"/>
  <c r="H361" i="2"/>
  <c r="L361" i="2"/>
  <c r="H362" i="2"/>
  <c r="L362" i="2"/>
  <c r="H363" i="2"/>
  <c r="L363" i="2"/>
  <c r="H364" i="2"/>
  <c r="L364" i="2"/>
  <c r="H365" i="2"/>
  <c r="L365" i="2"/>
  <c r="H366" i="2"/>
  <c r="L366" i="2"/>
  <c r="H367" i="2"/>
  <c r="L367" i="2"/>
  <c r="H368" i="2"/>
  <c r="L368" i="2"/>
  <c r="H369" i="2"/>
  <c r="L369" i="2"/>
  <c r="H370" i="2"/>
  <c r="L370" i="2"/>
  <c r="H371" i="2"/>
  <c r="L371" i="2"/>
  <c r="H372" i="2"/>
  <c r="L372" i="2"/>
  <c r="H373" i="2"/>
  <c r="L373" i="2"/>
  <c r="H374" i="2"/>
  <c r="L374" i="2"/>
  <c r="H375" i="2"/>
  <c r="L375" i="2"/>
  <c r="H376" i="2"/>
  <c r="L376" i="2"/>
  <c r="H377" i="2"/>
  <c r="L377" i="2"/>
  <c r="H378" i="2"/>
  <c r="L378" i="2"/>
  <c r="H379" i="2"/>
  <c r="L379" i="2"/>
  <c r="H380" i="2"/>
  <c r="L380" i="2"/>
  <c r="L381" i="2"/>
  <c r="O2" i="2"/>
  <c r="N2" i="2"/>
  <c r="M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K3" i="2"/>
  <c r="J2" i="2"/>
  <c r="O3" i="1"/>
  <c r="N2" i="1"/>
  <c r="M2" i="1"/>
  <c r="I3" i="1"/>
  <c r="I4" i="1"/>
  <c r="I376" i="1"/>
  <c r="I377" i="1"/>
  <c r="I37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9" i="1"/>
  <c r="I380" i="1"/>
  <c r="I381" i="1"/>
  <c r="K2" i="1"/>
  <c r="J2" i="1"/>
</calcChain>
</file>

<file path=xl/sharedStrings.xml><?xml version="1.0" encoding="utf-8"?>
<sst xmlns="http://schemas.openxmlformats.org/spreadsheetml/2006/main" count="148" uniqueCount="16">
  <si>
    <t>CURRENCY</t>
  </si>
  <si>
    <t>£</t>
  </si>
  <si>
    <t>asset returns</t>
  </si>
  <si>
    <t>mean</t>
  </si>
  <si>
    <t>sample mean</t>
  </si>
  <si>
    <t>sum</t>
  </si>
  <si>
    <t>sample variance</t>
  </si>
  <si>
    <t>sample SD</t>
  </si>
  <si>
    <t>Skewness</t>
  </si>
  <si>
    <t>Kurtosis</t>
  </si>
  <si>
    <t>variance</t>
  </si>
  <si>
    <t>standard deviation</t>
  </si>
  <si>
    <t>skewness</t>
  </si>
  <si>
    <t>kurtosis</t>
  </si>
  <si>
    <t>Summary of BT group</t>
  </si>
  <si>
    <t>Summary of  TFSE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</si>
</sst>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name val="Arial"/>
      <family val="2"/>
    </font>
    <font>
      <sz val="8"/>
      <color rgb="FF000000"/>
      <name val="Arial"/>
      <family val="2"/>
    </font>
    <font>
      <sz val="1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0" fillId="0" borderId="1" xfId="0" applyBorder="1"/>
    <xf numFmtId="0" fontId="8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/>
    <xf numFmtId="0" fontId="9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1" fillId="0" borderId="0" xfId="0" applyFont="1" applyBorder="1"/>
    <xf numFmtId="0" fontId="3" fillId="0" borderId="0" xfId="0" applyFont="1" applyBorder="1"/>
    <xf numFmtId="0" fontId="1" fillId="0" borderId="4" xfId="0" applyFont="1" applyBorder="1"/>
    <xf numFmtId="0" fontId="3" fillId="0" borderId="4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143163</xdr:colOff>
      <xdr:row>8</xdr:row>
      <xdr:rowOff>193194</xdr:rowOff>
    </xdr:from>
    <xdr:ext cx="65" cy="172227"/>
    <xdr:sp macro="" textlink="">
      <xdr:nvSpPr>
        <xdr:cNvPr id="2" name="TextBox 1"/>
        <xdr:cNvSpPr txBox="1"/>
      </xdr:nvSpPr>
      <xdr:spPr>
        <a:xfrm>
          <a:off x="5084618" y="17325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143163</xdr:colOff>
      <xdr:row>8</xdr:row>
      <xdr:rowOff>193194</xdr:rowOff>
    </xdr:from>
    <xdr:ext cx="65" cy="172227"/>
    <xdr:sp macro="" textlink="">
      <xdr:nvSpPr>
        <xdr:cNvPr id="3" name="TextBox 2"/>
        <xdr:cNvSpPr txBox="1"/>
      </xdr:nvSpPr>
      <xdr:spPr>
        <a:xfrm>
          <a:off x="5084618" y="17325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805102</xdr:colOff>
      <xdr:row>0</xdr:row>
      <xdr:rowOff>139315</xdr:rowOff>
    </xdr:from>
    <xdr:ext cx="1034474" cy="199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275829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zh-CN" altLang="en-US" sz="1100" b="0" i="1">
                            <a:latin typeface="Cambria Math" charset="0"/>
                          </a:rPr>
                          <m:t>（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𝑋𝑖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𝑋𝑏𝑎𝑟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275829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charset="0"/>
                </a:rPr>
                <a:t>〖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𝑋𝑖−𝑋𝑏𝑎𝑟)〗^</a:t>
              </a:r>
              <a:r>
                <a:rPr lang="en-US" sz="1100" b="0" i="0">
                  <a:latin typeface="Cambria Math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169334</xdr:colOff>
      <xdr:row>0</xdr:row>
      <xdr:rowOff>92363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7435273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7435273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135467</xdr:colOff>
      <xdr:row>0</xdr:row>
      <xdr:rowOff>147013</xdr:rowOff>
    </xdr:from>
    <xdr:ext cx="928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169891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𝑋𝑖</m:t>
                    </m:r>
                    <m:r>
                      <a:rPr lang="en-US" sz="1100" b="0" i="1">
                        <a:latin typeface="Cambria Math" charset="0"/>
                      </a:rPr>
                      <m:t>−</m:t>
                    </m:r>
                    <m:r>
                      <a:rPr lang="en-US" sz="1100" b="0" i="1">
                        <a:latin typeface="Cambria Math" charset="0"/>
                      </a:rPr>
                      <m:t>𝑋𝑏𝑎𝑟</m:t>
                    </m:r>
                    <m:r>
                      <a:rPr lang="en-US" sz="1100" b="0" i="1">
                        <a:latin typeface="Cambria Math" charset="0"/>
                      </a:rPr>
                      <m:t>)/</m:t>
                    </m:r>
                    <m:r>
                      <a:rPr lang="en-US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169891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charset="0"/>
                </a:rPr>
                <a:t>(𝑋𝑖−𝑋𝑏𝑎𝑟)/</a:t>
              </a:r>
              <a:r>
                <a:rPr lang="en-US" sz="1100" b="0" i="0">
                  <a:latin typeface="Cambria Math" charset="0"/>
                  <a:ea typeface="Cambria Math" charset="0"/>
                  <a:cs typeface="Cambria Math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58497</xdr:colOff>
      <xdr:row>0</xdr:row>
      <xdr:rowOff>170102</xdr:rowOff>
    </xdr:from>
    <xdr:ext cx="10806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8609830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/(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−1)(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−2)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8609830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charset="0"/>
                </a:rPr>
                <a:t>𝑛/(𝑛−1)(𝑛−2)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90825</xdr:colOff>
      <xdr:row>0</xdr:row>
      <xdr:rowOff>98521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0889673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0889673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120072</xdr:colOff>
      <xdr:row>0</xdr:row>
      <xdr:rowOff>62345</xdr:rowOff>
    </xdr:from>
    <xdr:ext cx="925190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213504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mr-IN" sz="11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charset="0"/>
                              </a:rPr>
                              <m:t>3(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−1)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213504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mr-IN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3(𝑛−1)</a:t>
              </a:r>
              <a:r>
                <a:rPr lang="mr-IN" sz="1100" b="0" i="0">
                  <a:latin typeface="Cambria Math" charset="0"/>
                </a:rPr>
                <a:t>〗^</a:t>
              </a:r>
              <a:r>
                <a:rPr lang="en-US" sz="1100" b="0" i="0">
                  <a:latin typeface="Cambria Math" charset="0"/>
                </a:rPr>
                <a:t>2</a:t>
              </a:r>
              <a:r>
                <a:rPr lang="mr-IN" sz="1100" b="0" i="0">
                  <a:latin typeface="Cambria Math" charset="0"/>
                </a:rPr>
                <a:t>/(</a:t>
              </a:r>
              <a:r>
                <a:rPr lang="en-US" sz="1100" b="0" i="0">
                  <a:latin typeface="Cambria Math" charset="0"/>
                </a:rPr>
                <a:t>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135466</xdr:colOff>
      <xdr:row>0</xdr:row>
      <xdr:rowOff>77739</xdr:rowOff>
    </xdr:from>
    <xdr:ext cx="137185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3328072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−1)(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3328072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mr-IN" sz="1100" i="0">
                  <a:latin typeface="Cambria Math" charset="0"/>
                </a:rPr>
                <a:t>(</a:t>
              </a:r>
              <a:r>
                <a:rPr lang="en-US" sz="1100" b="0" i="0">
                  <a:latin typeface="Cambria Math" charset="0"/>
                </a:rPr>
                <a:t>𝑛(𝑛+1)</a:t>
              </a:r>
              <a:r>
                <a:rPr lang="mr-IN" sz="1100" b="0" i="0">
                  <a:latin typeface="Cambria Math" charset="0"/>
                </a:rPr>
                <a:t>)/(</a:t>
              </a:r>
              <a:r>
                <a:rPr lang="en-US" sz="1100" b="0" i="0">
                  <a:latin typeface="Cambria Math" charset="0"/>
                </a:rPr>
                <a:t>(𝑛−1)(𝑛−2)(𝑛−3)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805102</xdr:colOff>
      <xdr:row>0</xdr:row>
      <xdr:rowOff>139315</xdr:rowOff>
    </xdr:from>
    <xdr:ext cx="1034474" cy="199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6118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zh-CN" altLang="en-US" sz="1100" b="0" i="1">
                            <a:latin typeface="Cambria Math" charset="0"/>
                          </a:rPr>
                          <m:t>（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𝑋𝑖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𝑋𝑏𝑎𝑟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6118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𝑋𝑖−𝑋𝑏𝑎𝑟)〗^</a:t>
              </a:r>
              <a:r>
                <a:rPr lang="en-US" sz="1100" b="0" i="0">
                  <a:latin typeface="Cambria Math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169334</xdr:colOff>
      <xdr:row>0</xdr:row>
      <xdr:rowOff>92363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1068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1068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135467</xdr:colOff>
      <xdr:row>0</xdr:row>
      <xdr:rowOff>147013</xdr:rowOff>
    </xdr:from>
    <xdr:ext cx="928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8537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𝑋𝑖</m:t>
                    </m:r>
                    <m:r>
                      <a:rPr lang="en-US" sz="1100" b="0" i="1">
                        <a:latin typeface="Cambria Math" charset="0"/>
                      </a:rPr>
                      <m:t>−</m:t>
                    </m:r>
                    <m:r>
                      <a:rPr lang="en-US" sz="1100" b="0" i="1">
                        <a:latin typeface="Cambria Math" charset="0"/>
                      </a:rPr>
                      <m:t>𝑋𝑏𝑎𝑟</m:t>
                    </m:r>
                    <m:r>
                      <a:rPr lang="en-US" sz="1100" b="0" i="1">
                        <a:latin typeface="Cambria Math" charset="0"/>
                      </a:rPr>
                      <m:t>)/</m:t>
                    </m:r>
                    <m:r>
                      <a:rPr lang="en-US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8537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(𝑋𝑖−𝑋𝑏𝑎𝑟)/</a:t>
              </a:r>
              <a:r>
                <a:rPr lang="en-US" sz="1100" b="0" i="0">
                  <a:latin typeface="Cambria Math" charset="0"/>
                  <a:ea typeface="Cambria Math" charset="0"/>
                  <a:cs typeface="Cambria Math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58497</xdr:colOff>
      <xdr:row>0</xdr:row>
      <xdr:rowOff>170102</xdr:rowOff>
    </xdr:from>
    <xdr:ext cx="10806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92786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/(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−1)(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−2)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2786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𝑛/(𝑛−1)(𝑛−2)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90825</xdr:colOff>
      <xdr:row>0</xdr:row>
      <xdr:rowOff>98521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16224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16224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120072</xdr:colOff>
      <xdr:row>0</xdr:row>
      <xdr:rowOff>62345</xdr:rowOff>
    </xdr:from>
    <xdr:ext cx="925190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28327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mr-IN" sz="11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charset="0"/>
                              </a:rPr>
                              <m:t>3(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−1)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28327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3(𝑛−1)</a:t>
              </a:r>
              <a:r>
                <a:rPr lang="mr-IN" sz="1100" b="0" i="0">
                  <a:latin typeface="Cambria Math" charset="0"/>
                </a:rPr>
                <a:t>〗^</a:t>
              </a:r>
              <a:r>
                <a:rPr lang="en-US" sz="1100" b="0" i="0">
                  <a:latin typeface="Cambria Math" charset="0"/>
                </a:rPr>
                <a:t>2</a:t>
              </a:r>
              <a:r>
                <a:rPr lang="mr-IN" sz="1100" b="0" i="0">
                  <a:latin typeface="Cambria Math" charset="0"/>
                </a:rPr>
                <a:t>/(</a:t>
              </a:r>
              <a:r>
                <a:rPr lang="en-US" sz="1100" b="0" i="0">
                  <a:latin typeface="Cambria Math" charset="0"/>
                </a:rPr>
                <a:t>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135466</xdr:colOff>
      <xdr:row>0</xdr:row>
      <xdr:rowOff>77739</xdr:rowOff>
    </xdr:from>
    <xdr:ext cx="137185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41181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−1)(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41181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(</a:t>
              </a:r>
              <a:r>
                <a:rPr lang="en-US" sz="1100" b="0" i="0">
                  <a:latin typeface="Cambria Math" charset="0"/>
                </a:rPr>
                <a:t>𝑛(𝑛+1)</a:t>
              </a:r>
              <a:r>
                <a:rPr lang="mr-IN" sz="1100" b="0" i="0">
                  <a:latin typeface="Cambria Math" charset="0"/>
                </a:rPr>
                <a:t>)/(</a:t>
              </a:r>
              <a:r>
                <a:rPr lang="en-US" sz="1100" b="0" i="0">
                  <a:latin typeface="Cambria Math" charset="0"/>
                </a:rPr>
                <a:t>(𝑛−1)(𝑛−2)(𝑛−3)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805102</xdr:colOff>
      <xdr:row>0</xdr:row>
      <xdr:rowOff>139315</xdr:rowOff>
    </xdr:from>
    <xdr:ext cx="1034474" cy="199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32816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zh-CN" altLang="en-US" sz="1100" b="0" i="1">
                            <a:latin typeface="Cambria Math" charset="0"/>
                          </a:rPr>
                          <m:t>（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𝑋𝑖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𝑋𝑏𝑎𝑟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32816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𝑋𝑖−𝑋𝑏𝑎𝑟)〗^</a:t>
              </a:r>
              <a:r>
                <a:rPr lang="en-US" sz="1100" b="0" i="0">
                  <a:latin typeface="Cambria Math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169334</xdr:colOff>
      <xdr:row>0</xdr:row>
      <xdr:rowOff>92363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75861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75861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135467</xdr:colOff>
      <xdr:row>0</xdr:row>
      <xdr:rowOff>147013</xdr:rowOff>
    </xdr:from>
    <xdr:ext cx="928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64346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𝑋𝑖</m:t>
                    </m:r>
                    <m:r>
                      <a:rPr lang="en-US" sz="1100" b="0" i="1">
                        <a:latin typeface="Cambria Math" charset="0"/>
                      </a:rPr>
                      <m:t>−</m:t>
                    </m:r>
                    <m:r>
                      <a:rPr lang="en-US" sz="1100" b="0" i="1">
                        <a:latin typeface="Cambria Math" charset="0"/>
                      </a:rPr>
                      <m:t>𝑋𝑏𝑎𝑟</m:t>
                    </m:r>
                    <m:r>
                      <a:rPr lang="en-US" sz="1100" b="0" i="1">
                        <a:latin typeface="Cambria Math" charset="0"/>
                      </a:rPr>
                      <m:t>)/</m:t>
                    </m:r>
                    <m:r>
                      <a:rPr lang="en-US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64346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(𝑋𝑖−𝑋𝑏𝑎𝑟)/</a:t>
              </a:r>
              <a:r>
                <a:rPr lang="en-US" sz="1100" b="0" i="0">
                  <a:latin typeface="Cambria Math" charset="0"/>
                  <a:ea typeface="Cambria Math" charset="0"/>
                  <a:cs typeface="Cambria Math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58497</xdr:colOff>
      <xdr:row>0</xdr:row>
      <xdr:rowOff>170102</xdr:rowOff>
    </xdr:from>
    <xdr:ext cx="10806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88722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/(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−1)(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−2)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88722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𝑛/(𝑛−1)(𝑛−2)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90825</xdr:colOff>
      <xdr:row>0</xdr:row>
      <xdr:rowOff>98521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11525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11525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120072</xdr:colOff>
      <xdr:row>0</xdr:row>
      <xdr:rowOff>62345</xdr:rowOff>
    </xdr:from>
    <xdr:ext cx="925190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24390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mr-IN" sz="11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charset="0"/>
                              </a:rPr>
                              <m:t>3(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−1)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24390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3(𝑛−1)</a:t>
              </a:r>
              <a:r>
                <a:rPr lang="mr-IN" sz="1100" b="0" i="0">
                  <a:latin typeface="Cambria Math" charset="0"/>
                </a:rPr>
                <a:t>〗^</a:t>
              </a:r>
              <a:r>
                <a:rPr lang="en-US" sz="1100" b="0" i="0">
                  <a:latin typeface="Cambria Math" charset="0"/>
                </a:rPr>
                <a:t>2</a:t>
              </a:r>
              <a:r>
                <a:rPr lang="mr-IN" sz="1100" b="0" i="0">
                  <a:latin typeface="Cambria Math" charset="0"/>
                </a:rPr>
                <a:t>/(</a:t>
              </a:r>
              <a:r>
                <a:rPr lang="en-US" sz="1100" b="0" i="0">
                  <a:latin typeface="Cambria Math" charset="0"/>
                </a:rPr>
                <a:t>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135466</xdr:colOff>
      <xdr:row>0</xdr:row>
      <xdr:rowOff>77739</xdr:rowOff>
    </xdr:from>
    <xdr:ext cx="137185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136609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−1)(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136609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(</a:t>
              </a:r>
              <a:r>
                <a:rPr lang="en-US" sz="1100" b="0" i="0">
                  <a:latin typeface="Cambria Math" charset="0"/>
                </a:rPr>
                <a:t>𝑛(𝑛+1)</a:t>
              </a:r>
              <a:r>
                <a:rPr lang="mr-IN" sz="1100" b="0" i="0">
                  <a:latin typeface="Cambria Math" charset="0"/>
                </a:rPr>
                <a:t>)/(</a:t>
              </a:r>
              <a:r>
                <a:rPr lang="en-US" sz="1100" b="0" i="0">
                  <a:latin typeface="Cambria Math" charset="0"/>
                </a:rPr>
                <a:t>(𝑛−1)(𝑛−2)(𝑛−3)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58497</xdr:colOff>
      <xdr:row>0</xdr:row>
      <xdr:rowOff>170102</xdr:rowOff>
    </xdr:from>
    <xdr:ext cx="10806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88722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/(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−1)(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−2)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88722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𝑛/(𝑛−1)(𝑛−2)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120072</xdr:colOff>
      <xdr:row>0</xdr:row>
      <xdr:rowOff>62345</xdr:rowOff>
    </xdr:from>
    <xdr:ext cx="925190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124390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mr-IN" sz="11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charset="0"/>
                              </a:rPr>
                              <m:t>3(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−1)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124390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3(𝑛−1)</a:t>
              </a:r>
              <a:r>
                <a:rPr lang="mr-IN" sz="1100" b="0" i="0">
                  <a:latin typeface="Cambria Math" charset="0"/>
                </a:rPr>
                <a:t>〗^</a:t>
              </a:r>
              <a:r>
                <a:rPr lang="en-US" sz="1100" b="0" i="0">
                  <a:latin typeface="Cambria Math" charset="0"/>
                </a:rPr>
                <a:t>2</a:t>
              </a:r>
              <a:r>
                <a:rPr lang="mr-IN" sz="1100" b="0" i="0">
                  <a:latin typeface="Cambria Math" charset="0"/>
                </a:rPr>
                <a:t>/(</a:t>
              </a:r>
              <a:r>
                <a:rPr lang="en-US" sz="1100" b="0" i="0">
                  <a:latin typeface="Cambria Math" charset="0"/>
                </a:rPr>
                <a:t>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135466</xdr:colOff>
      <xdr:row>0</xdr:row>
      <xdr:rowOff>77739</xdr:rowOff>
    </xdr:from>
    <xdr:ext cx="137185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136609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−1)(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136609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(</a:t>
              </a:r>
              <a:r>
                <a:rPr lang="en-US" sz="1100" b="0" i="0">
                  <a:latin typeface="Cambria Math" charset="0"/>
                </a:rPr>
                <a:t>𝑛(𝑛+1)</a:t>
              </a:r>
              <a:r>
                <a:rPr lang="mr-IN" sz="1100" b="0" i="0">
                  <a:latin typeface="Cambria Math" charset="0"/>
                </a:rPr>
                <a:t>)/(</a:t>
              </a:r>
              <a:r>
                <a:rPr lang="en-US" sz="1100" b="0" i="0">
                  <a:latin typeface="Cambria Math" charset="0"/>
                </a:rPr>
                <a:t>(𝑛−1)(𝑛−2)(𝑛−3)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805102</xdr:colOff>
      <xdr:row>0</xdr:row>
      <xdr:rowOff>139315</xdr:rowOff>
    </xdr:from>
    <xdr:ext cx="1034474" cy="199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9928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zh-CN" altLang="en-US" sz="1100" b="0" i="1">
                            <a:latin typeface="Cambria Math" charset="0"/>
                          </a:rPr>
                          <m:t>（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𝑋𝑖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𝑋𝑏𝑎𝑟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928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𝑋𝑖−𝑋𝑏𝑎𝑟)〗^</a:t>
              </a:r>
              <a:r>
                <a:rPr lang="en-US" sz="1100" b="0" i="0">
                  <a:latin typeface="Cambria Math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169334</xdr:colOff>
      <xdr:row>0</xdr:row>
      <xdr:rowOff>92363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1576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1576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135467</xdr:colOff>
      <xdr:row>0</xdr:row>
      <xdr:rowOff>147013</xdr:rowOff>
    </xdr:from>
    <xdr:ext cx="928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8918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𝑋𝑖</m:t>
                    </m:r>
                    <m:r>
                      <a:rPr lang="en-US" sz="1100" b="0" i="1">
                        <a:latin typeface="Cambria Math" charset="0"/>
                      </a:rPr>
                      <m:t>−</m:t>
                    </m:r>
                    <m:r>
                      <a:rPr lang="en-US" sz="1100" b="0" i="1">
                        <a:latin typeface="Cambria Math" charset="0"/>
                      </a:rPr>
                      <m:t>𝑋𝑏𝑎𝑟</m:t>
                    </m:r>
                    <m:r>
                      <a:rPr lang="en-US" sz="1100" b="0" i="1">
                        <a:latin typeface="Cambria Math" charset="0"/>
                      </a:rPr>
                      <m:t>)/</m:t>
                    </m:r>
                    <m:r>
                      <a:rPr lang="en-US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8918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(𝑋𝑖−𝑋𝑏𝑎𝑟)/</a:t>
              </a:r>
              <a:r>
                <a:rPr lang="en-US" sz="1100" b="0" i="0">
                  <a:latin typeface="Cambria Math" charset="0"/>
                  <a:ea typeface="Cambria Math" charset="0"/>
                  <a:cs typeface="Cambria Math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58497</xdr:colOff>
      <xdr:row>0</xdr:row>
      <xdr:rowOff>170102</xdr:rowOff>
    </xdr:from>
    <xdr:ext cx="10806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93294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/(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−1)(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−2)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3294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𝑛/(𝑛−1)(𝑛−2)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90825</xdr:colOff>
      <xdr:row>0</xdr:row>
      <xdr:rowOff>98521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16097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16097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120072</xdr:colOff>
      <xdr:row>0</xdr:row>
      <xdr:rowOff>62345</xdr:rowOff>
    </xdr:from>
    <xdr:ext cx="925190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28581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mr-IN" sz="11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charset="0"/>
                              </a:rPr>
                              <m:t>3(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−1)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28581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3(𝑛−1)</a:t>
              </a:r>
              <a:r>
                <a:rPr lang="mr-IN" sz="1100" b="0" i="0">
                  <a:latin typeface="Cambria Math" charset="0"/>
                </a:rPr>
                <a:t>〗^</a:t>
              </a:r>
              <a:r>
                <a:rPr lang="en-US" sz="1100" b="0" i="0">
                  <a:latin typeface="Cambria Math" charset="0"/>
                </a:rPr>
                <a:t>2</a:t>
              </a:r>
              <a:r>
                <a:rPr lang="mr-IN" sz="1100" b="0" i="0">
                  <a:latin typeface="Cambria Math" charset="0"/>
                </a:rPr>
                <a:t>/(</a:t>
              </a:r>
              <a:r>
                <a:rPr lang="en-US" sz="1100" b="0" i="0">
                  <a:latin typeface="Cambria Math" charset="0"/>
                </a:rPr>
                <a:t>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135466</xdr:colOff>
      <xdr:row>0</xdr:row>
      <xdr:rowOff>77739</xdr:rowOff>
    </xdr:from>
    <xdr:ext cx="137185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40546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−1)(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40546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(</a:t>
              </a:r>
              <a:r>
                <a:rPr lang="en-US" sz="1100" b="0" i="0">
                  <a:latin typeface="Cambria Math" charset="0"/>
                </a:rPr>
                <a:t>𝑛(𝑛+1)</a:t>
              </a:r>
              <a:r>
                <a:rPr lang="mr-IN" sz="1100" b="0" i="0">
                  <a:latin typeface="Cambria Math" charset="0"/>
                </a:rPr>
                <a:t>)/(</a:t>
              </a:r>
              <a:r>
                <a:rPr lang="en-US" sz="1100" b="0" i="0">
                  <a:latin typeface="Cambria Math" charset="0"/>
                </a:rPr>
                <a:t>(𝑛−1)(𝑛−2)(𝑛−3)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805102</xdr:colOff>
      <xdr:row>0</xdr:row>
      <xdr:rowOff>139315</xdr:rowOff>
    </xdr:from>
    <xdr:ext cx="1034474" cy="199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2816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zh-CN" altLang="en-US" sz="1100" b="0" i="1">
                            <a:latin typeface="Cambria Math" charset="0"/>
                          </a:rPr>
                          <m:t>（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𝑋𝑖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𝑋𝑏𝑎𝑟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2816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𝑋𝑖−𝑋𝑏𝑎𝑟)〗^</a:t>
              </a:r>
              <a:r>
                <a:rPr lang="en-US" sz="1100" b="0" i="0">
                  <a:latin typeface="Cambria Math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169334</xdr:colOff>
      <xdr:row>0</xdr:row>
      <xdr:rowOff>92363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5861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5861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135467</xdr:colOff>
      <xdr:row>0</xdr:row>
      <xdr:rowOff>147013</xdr:rowOff>
    </xdr:from>
    <xdr:ext cx="928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4346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𝑋𝑖</m:t>
                    </m:r>
                    <m:r>
                      <a:rPr lang="en-US" sz="1100" b="0" i="1">
                        <a:latin typeface="Cambria Math" charset="0"/>
                      </a:rPr>
                      <m:t>−</m:t>
                    </m:r>
                    <m:r>
                      <a:rPr lang="en-US" sz="1100" b="0" i="1">
                        <a:latin typeface="Cambria Math" charset="0"/>
                      </a:rPr>
                      <m:t>𝑋𝑏𝑎𝑟</m:t>
                    </m:r>
                    <m:r>
                      <a:rPr lang="en-US" sz="1100" b="0" i="1">
                        <a:latin typeface="Cambria Math" charset="0"/>
                      </a:rPr>
                      <m:t>)/</m:t>
                    </m:r>
                    <m:r>
                      <a:rPr lang="en-US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4346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(𝑋𝑖−𝑋𝑏𝑎𝑟)/</a:t>
              </a:r>
              <a:r>
                <a:rPr lang="en-US" sz="1100" b="0" i="0">
                  <a:latin typeface="Cambria Math" charset="0"/>
                  <a:ea typeface="Cambria Math" charset="0"/>
                  <a:cs typeface="Cambria Math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58497</xdr:colOff>
      <xdr:row>0</xdr:row>
      <xdr:rowOff>170102</xdr:rowOff>
    </xdr:from>
    <xdr:ext cx="10806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8722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/(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−1)(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−2)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8722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𝑛/(𝑛−1)(𝑛−2)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90825</xdr:colOff>
      <xdr:row>0</xdr:row>
      <xdr:rowOff>98521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11525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11525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120072</xdr:colOff>
      <xdr:row>0</xdr:row>
      <xdr:rowOff>62345</xdr:rowOff>
    </xdr:from>
    <xdr:ext cx="925190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24390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mr-IN" sz="11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charset="0"/>
                              </a:rPr>
                              <m:t>3(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−1)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24390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3(𝑛−1)</a:t>
              </a:r>
              <a:r>
                <a:rPr lang="mr-IN" sz="1100" b="0" i="0">
                  <a:latin typeface="Cambria Math" charset="0"/>
                </a:rPr>
                <a:t>〗^</a:t>
              </a:r>
              <a:r>
                <a:rPr lang="en-US" sz="1100" b="0" i="0">
                  <a:latin typeface="Cambria Math" charset="0"/>
                </a:rPr>
                <a:t>2</a:t>
              </a:r>
              <a:r>
                <a:rPr lang="mr-IN" sz="1100" b="0" i="0">
                  <a:latin typeface="Cambria Math" charset="0"/>
                </a:rPr>
                <a:t>/(</a:t>
              </a:r>
              <a:r>
                <a:rPr lang="en-US" sz="1100" b="0" i="0">
                  <a:latin typeface="Cambria Math" charset="0"/>
                </a:rPr>
                <a:t>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135466</xdr:colOff>
      <xdr:row>0</xdr:row>
      <xdr:rowOff>77739</xdr:rowOff>
    </xdr:from>
    <xdr:ext cx="137185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36609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−1)(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36609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(</a:t>
              </a:r>
              <a:r>
                <a:rPr lang="en-US" sz="1100" b="0" i="0">
                  <a:latin typeface="Cambria Math" charset="0"/>
                </a:rPr>
                <a:t>𝑛(𝑛+1)</a:t>
              </a:r>
              <a:r>
                <a:rPr lang="mr-IN" sz="1100" b="0" i="0">
                  <a:latin typeface="Cambria Math" charset="0"/>
                </a:rPr>
                <a:t>)/(</a:t>
              </a:r>
              <a:r>
                <a:rPr lang="en-US" sz="1100" b="0" i="0">
                  <a:latin typeface="Cambria Math" charset="0"/>
                </a:rPr>
                <a:t>(𝑛−1)(𝑛−2)(𝑛−3)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805102</xdr:colOff>
      <xdr:row>0</xdr:row>
      <xdr:rowOff>139315</xdr:rowOff>
    </xdr:from>
    <xdr:ext cx="1034474" cy="199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2816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zh-CN" altLang="en-US" sz="1100" b="0" i="1">
                            <a:latin typeface="Cambria Math" charset="0"/>
                          </a:rPr>
                          <m:t>（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𝑋𝑖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𝑋𝑏𝑎𝑟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2816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𝑋𝑖−𝑋𝑏𝑎𝑟)〗^</a:t>
              </a:r>
              <a:r>
                <a:rPr lang="en-US" sz="1100" b="0" i="0">
                  <a:latin typeface="Cambria Math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169334</xdr:colOff>
      <xdr:row>0</xdr:row>
      <xdr:rowOff>92363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5861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5861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135467</xdr:colOff>
      <xdr:row>0</xdr:row>
      <xdr:rowOff>147013</xdr:rowOff>
    </xdr:from>
    <xdr:ext cx="928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4346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𝑋𝑖</m:t>
                    </m:r>
                    <m:r>
                      <a:rPr lang="en-US" sz="1100" b="0" i="1">
                        <a:latin typeface="Cambria Math" charset="0"/>
                      </a:rPr>
                      <m:t>−</m:t>
                    </m:r>
                    <m:r>
                      <a:rPr lang="en-US" sz="1100" b="0" i="1">
                        <a:latin typeface="Cambria Math" charset="0"/>
                      </a:rPr>
                      <m:t>𝑋𝑏𝑎𝑟</m:t>
                    </m:r>
                    <m:r>
                      <a:rPr lang="en-US" sz="1100" b="0" i="1">
                        <a:latin typeface="Cambria Math" charset="0"/>
                      </a:rPr>
                      <m:t>)/</m:t>
                    </m:r>
                    <m:r>
                      <a:rPr lang="en-US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4346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(𝑋𝑖−𝑋𝑏𝑎𝑟)/</a:t>
              </a:r>
              <a:r>
                <a:rPr lang="en-US" sz="1100" b="0" i="0">
                  <a:latin typeface="Cambria Math" charset="0"/>
                  <a:ea typeface="Cambria Math" charset="0"/>
                  <a:cs typeface="Cambria Math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58497</xdr:colOff>
      <xdr:row>0</xdr:row>
      <xdr:rowOff>170102</xdr:rowOff>
    </xdr:from>
    <xdr:ext cx="10806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8722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/(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−1)(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−2)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8722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𝑛/(𝑛−1)(𝑛−2)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90825</xdr:colOff>
      <xdr:row>0</xdr:row>
      <xdr:rowOff>98521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11525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11525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120072</xdr:colOff>
      <xdr:row>0</xdr:row>
      <xdr:rowOff>62345</xdr:rowOff>
    </xdr:from>
    <xdr:ext cx="925190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24390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mr-IN" sz="11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charset="0"/>
                              </a:rPr>
                              <m:t>3(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−1)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24390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3(𝑛−1)</a:t>
              </a:r>
              <a:r>
                <a:rPr lang="mr-IN" sz="1100" b="0" i="0">
                  <a:latin typeface="Cambria Math" charset="0"/>
                </a:rPr>
                <a:t>〗^</a:t>
              </a:r>
              <a:r>
                <a:rPr lang="en-US" sz="1100" b="0" i="0">
                  <a:latin typeface="Cambria Math" charset="0"/>
                </a:rPr>
                <a:t>2</a:t>
              </a:r>
              <a:r>
                <a:rPr lang="mr-IN" sz="1100" b="0" i="0">
                  <a:latin typeface="Cambria Math" charset="0"/>
                </a:rPr>
                <a:t>/(</a:t>
              </a:r>
              <a:r>
                <a:rPr lang="en-US" sz="1100" b="0" i="0">
                  <a:latin typeface="Cambria Math" charset="0"/>
                </a:rPr>
                <a:t>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135466</xdr:colOff>
      <xdr:row>0</xdr:row>
      <xdr:rowOff>77739</xdr:rowOff>
    </xdr:from>
    <xdr:ext cx="137185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36609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−1)(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36609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(</a:t>
              </a:r>
              <a:r>
                <a:rPr lang="en-US" sz="1100" b="0" i="0">
                  <a:latin typeface="Cambria Math" charset="0"/>
                </a:rPr>
                <a:t>𝑛(𝑛+1)</a:t>
              </a:r>
              <a:r>
                <a:rPr lang="mr-IN" sz="1100" b="0" i="0">
                  <a:latin typeface="Cambria Math" charset="0"/>
                </a:rPr>
                <a:t>)/(</a:t>
              </a:r>
              <a:r>
                <a:rPr lang="en-US" sz="1100" b="0" i="0">
                  <a:latin typeface="Cambria Math" charset="0"/>
                </a:rPr>
                <a:t>(𝑛−1)(𝑛−2)(𝑛−3)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805102</xdr:colOff>
      <xdr:row>0</xdr:row>
      <xdr:rowOff>139315</xdr:rowOff>
    </xdr:from>
    <xdr:ext cx="1034474" cy="199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2816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zh-CN" altLang="en-US" sz="1100" b="0" i="1">
                            <a:latin typeface="Cambria Math" charset="0"/>
                          </a:rPr>
                          <m:t>（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𝑋𝑖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𝑋𝑏𝑎𝑟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2816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𝑋𝑖−𝑋𝑏𝑎𝑟)〗^</a:t>
              </a:r>
              <a:r>
                <a:rPr lang="en-US" sz="1100" b="0" i="0">
                  <a:latin typeface="Cambria Math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169334</xdr:colOff>
      <xdr:row>0</xdr:row>
      <xdr:rowOff>92363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5861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5861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135467</xdr:colOff>
      <xdr:row>0</xdr:row>
      <xdr:rowOff>147013</xdr:rowOff>
    </xdr:from>
    <xdr:ext cx="928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4346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𝑋𝑖</m:t>
                    </m:r>
                    <m:r>
                      <a:rPr lang="en-US" sz="1100" b="0" i="1">
                        <a:latin typeface="Cambria Math" charset="0"/>
                      </a:rPr>
                      <m:t>−</m:t>
                    </m:r>
                    <m:r>
                      <a:rPr lang="en-US" sz="1100" b="0" i="1">
                        <a:latin typeface="Cambria Math" charset="0"/>
                      </a:rPr>
                      <m:t>𝑋𝑏𝑎𝑟</m:t>
                    </m:r>
                    <m:r>
                      <a:rPr lang="en-US" sz="1100" b="0" i="1">
                        <a:latin typeface="Cambria Math" charset="0"/>
                      </a:rPr>
                      <m:t>)/</m:t>
                    </m:r>
                    <m:r>
                      <a:rPr lang="en-US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4346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(𝑋𝑖−𝑋𝑏𝑎𝑟)/</a:t>
              </a:r>
              <a:r>
                <a:rPr lang="en-US" sz="1100" b="0" i="0">
                  <a:latin typeface="Cambria Math" charset="0"/>
                  <a:ea typeface="Cambria Math" charset="0"/>
                  <a:cs typeface="Cambria Math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58497</xdr:colOff>
      <xdr:row>0</xdr:row>
      <xdr:rowOff>170102</xdr:rowOff>
    </xdr:from>
    <xdr:ext cx="10806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8722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/(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−1)(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−2)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8722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𝑛/(𝑛−1)(𝑛−2)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90825</xdr:colOff>
      <xdr:row>0</xdr:row>
      <xdr:rowOff>98521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11525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11525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120072</xdr:colOff>
      <xdr:row>0</xdr:row>
      <xdr:rowOff>62345</xdr:rowOff>
    </xdr:from>
    <xdr:ext cx="925190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24390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mr-IN" sz="11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charset="0"/>
                              </a:rPr>
                              <m:t>3(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−1)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24390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3(𝑛−1)</a:t>
              </a:r>
              <a:r>
                <a:rPr lang="mr-IN" sz="1100" b="0" i="0">
                  <a:latin typeface="Cambria Math" charset="0"/>
                </a:rPr>
                <a:t>〗^</a:t>
              </a:r>
              <a:r>
                <a:rPr lang="en-US" sz="1100" b="0" i="0">
                  <a:latin typeface="Cambria Math" charset="0"/>
                </a:rPr>
                <a:t>2</a:t>
              </a:r>
              <a:r>
                <a:rPr lang="mr-IN" sz="1100" b="0" i="0">
                  <a:latin typeface="Cambria Math" charset="0"/>
                </a:rPr>
                <a:t>/(</a:t>
              </a:r>
              <a:r>
                <a:rPr lang="en-US" sz="1100" b="0" i="0">
                  <a:latin typeface="Cambria Math" charset="0"/>
                </a:rPr>
                <a:t>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135466</xdr:colOff>
      <xdr:row>0</xdr:row>
      <xdr:rowOff>77739</xdr:rowOff>
    </xdr:from>
    <xdr:ext cx="137185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36609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−1)(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36609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(</a:t>
              </a:r>
              <a:r>
                <a:rPr lang="en-US" sz="1100" b="0" i="0">
                  <a:latin typeface="Cambria Math" charset="0"/>
                </a:rPr>
                <a:t>𝑛(𝑛+1)</a:t>
              </a:r>
              <a:r>
                <a:rPr lang="mr-IN" sz="1100" b="0" i="0">
                  <a:latin typeface="Cambria Math" charset="0"/>
                </a:rPr>
                <a:t>)/(</a:t>
              </a:r>
              <a:r>
                <a:rPr lang="en-US" sz="1100" b="0" i="0">
                  <a:latin typeface="Cambria Math" charset="0"/>
                </a:rPr>
                <a:t>(𝑛−1)(𝑛−2)(𝑛−3)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805102</xdr:colOff>
      <xdr:row>0</xdr:row>
      <xdr:rowOff>139315</xdr:rowOff>
    </xdr:from>
    <xdr:ext cx="1034474" cy="199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9928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zh-CN" altLang="en-US" sz="1100" b="0" i="1">
                            <a:latin typeface="Cambria Math" charset="0"/>
                          </a:rPr>
                          <m:t>（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𝑋𝑖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𝑋𝑏𝑎𝑟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928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charset="0"/>
                </a:rPr>
                <a:t>〖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𝑋𝑖−𝑋𝑏𝑎𝑟)〗^</a:t>
              </a:r>
              <a:r>
                <a:rPr lang="en-US" sz="1100" b="0" i="0">
                  <a:latin typeface="Cambria Math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169334</xdr:colOff>
      <xdr:row>0</xdr:row>
      <xdr:rowOff>92363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1576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1576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135467</xdr:colOff>
      <xdr:row>0</xdr:row>
      <xdr:rowOff>147013</xdr:rowOff>
    </xdr:from>
    <xdr:ext cx="928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8918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𝑋𝑖</m:t>
                    </m:r>
                    <m:r>
                      <a:rPr lang="en-US" sz="1100" b="0" i="1">
                        <a:latin typeface="Cambria Math" charset="0"/>
                      </a:rPr>
                      <m:t>−</m:t>
                    </m:r>
                    <m:r>
                      <a:rPr lang="en-US" sz="1100" b="0" i="1">
                        <a:latin typeface="Cambria Math" charset="0"/>
                      </a:rPr>
                      <m:t>𝑋𝑏𝑎𝑟</m:t>
                    </m:r>
                    <m:r>
                      <a:rPr lang="en-US" sz="1100" b="0" i="1">
                        <a:latin typeface="Cambria Math" charset="0"/>
                      </a:rPr>
                      <m:t>)/</m:t>
                    </m:r>
                    <m:r>
                      <a:rPr lang="en-US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8918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charset="0"/>
                </a:rPr>
                <a:t>(𝑋𝑖−𝑋𝑏𝑎𝑟)/</a:t>
              </a:r>
              <a:r>
                <a:rPr lang="en-US" sz="1100" b="0" i="0">
                  <a:latin typeface="Cambria Math" charset="0"/>
                  <a:ea typeface="Cambria Math" charset="0"/>
                  <a:cs typeface="Cambria Math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58497</xdr:colOff>
      <xdr:row>0</xdr:row>
      <xdr:rowOff>170102</xdr:rowOff>
    </xdr:from>
    <xdr:ext cx="10806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93294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/(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−1)(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−2)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3294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charset="0"/>
                </a:rPr>
                <a:t>𝑛/(𝑛−1)(𝑛−2)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90825</xdr:colOff>
      <xdr:row>0</xdr:row>
      <xdr:rowOff>98521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16097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16097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120072</xdr:colOff>
      <xdr:row>0</xdr:row>
      <xdr:rowOff>62345</xdr:rowOff>
    </xdr:from>
    <xdr:ext cx="925190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28581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mr-IN" sz="11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charset="0"/>
                              </a:rPr>
                              <m:t>3(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−1)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28581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mr-IN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3(𝑛−1)</a:t>
              </a:r>
              <a:r>
                <a:rPr lang="mr-IN" sz="1100" b="0" i="0">
                  <a:latin typeface="Cambria Math" charset="0"/>
                </a:rPr>
                <a:t>〗^</a:t>
              </a:r>
              <a:r>
                <a:rPr lang="en-US" sz="1100" b="0" i="0">
                  <a:latin typeface="Cambria Math" charset="0"/>
                </a:rPr>
                <a:t>2</a:t>
              </a:r>
              <a:r>
                <a:rPr lang="mr-IN" sz="1100" b="0" i="0">
                  <a:latin typeface="Cambria Math" charset="0"/>
                </a:rPr>
                <a:t>/(</a:t>
              </a:r>
              <a:r>
                <a:rPr lang="en-US" sz="1100" b="0" i="0">
                  <a:latin typeface="Cambria Math" charset="0"/>
                </a:rPr>
                <a:t>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135466</xdr:colOff>
      <xdr:row>0</xdr:row>
      <xdr:rowOff>77739</xdr:rowOff>
    </xdr:from>
    <xdr:ext cx="137185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40546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−1)(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40546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mr-IN" sz="1100" i="0">
                  <a:latin typeface="Cambria Math" charset="0"/>
                </a:rPr>
                <a:t>(</a:t>
              </a:r>
              <a:r>
                <a:rPr lang="en-US" sz="1100" b="0" i="0">
                  <a:latin typeface="Cambria Math" charset="0"/>
                </a:rPr>
                <a:t>𝑛(𝑛+1)</a:t>
              </a:r>
              <a:r>
                <a:rPr lang="mr-IN" sz="1100" b="0" i="0">
                  <a:latin typeface="Cambria Math" charset="0"/>
                </a:rPr>
                <a:t>)/(</a:t>
              </a:r>
              <a:r>
                <a:rPr lang="en-US" sz="1100" b="0" i="0">
                  <a:latin typeface="Cambria Math" charset="0"/>
                </a:rPr>
                <a:t>(𝑛−1)(𝑛−2)(𝑛−3)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805102</xdr:colOff>
      <xdr:row>0</xdr:row>
      <xdr:rowOff>139315</xdr:rowOff>
    </xdr:from>
    <xdr:ext cx="1034474" cy="199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6118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zh-CN" altLang="en-US" sz="1100" b="0" i="1">
                            <a:latin typeface="Cambria Math" charset="0"/>
                          </a:rPr>
                          <m:t>（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𝑋𝑖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𝑋𝑏𝑎𝑟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6118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𝑋𝑖−𝑋𝑏𝑎𝑟)〗^</a:t>
              </a:r>
              <a:r>
                <a:rPr lang="en-US" sz="1100" b="0" i="0">
                  <a:latin typeface="Cambria Math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169334</xdr:colOff>
      <xdr:row>0</xdr:row>
      <xdr:rowOff>92363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1068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1068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135467</xdr:colOff>
      <xdr:row>0</xdr:row>
      <xdr:rowOff>147013</xdr:rowOff>
    </xdr:from>
    <xdr:ext cx="928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8537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𝑋𝑖</m:t>
                    </m:r>
                    <m:r>
                      <a:rPr lang="en-US" sz="1100" b="0" i="1">
                        <a:latin typeface="Cambria Math" charset="0"/>
                      </a:rPr>
                      <m:t>−</m:t>
                    </m:r>
                    <m:r>
                      <a:rPr lang="en-US" sz="1100" b="0" i="1">
                        <a:latin typeface="Cambria Math" charset="0"/>
                      </a:rPr>
                      <m:t>𝑋𝑏𝑎𝑟</m:t>
                    </m:r>
                    <m:r>
                      <a:rPr lang="en-US" sz="1100" b="0" i="1">
                        <a:latin typeface="Cambria Math" charset="0"/>
                      </a:rPr>
                      <m:t>)/</m:t>
                    </m:r>
                    <m:r>
                      <a:rPr lang="en-US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8537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(𝑋𝑖−𝑋𝑏𝑎𝑟)/</a:t>
              </a:r>
              <a:r>
                <a:rPr lang="en-US" sz="1100" b="0" i="0">
                  <a:latin typeface="Cambria Math" charset="0"/>
                  <a:ea typeface="Cambria Math" charset="0"/>
                  <a:cs typeface="Cambria Math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58497</xdr:colOff>
      <xdr:row>0</xdr:row>
      <xdr:rowOff>170102</xdr:rowOff>
    </xdr:from>
    <xdr:ext cx="10806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92786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/(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−1)(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−2)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2786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𝑛/(𝑛−1)(𝑛−2)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90825</xdr:colOff>
      <xdr:row>0</xdr:row>
      <xdr:rowOff>98521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16224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16224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120072</xdr:colOff>
      <xdr:row>0</xdr:row>
      <xdr:rowOff>62345</xdr:rowOff>
    </xdr:from>
    <xdr:ext cx="925190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28327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mr-IN" sz="11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charset="0"/>
                              </a:rPr>
                              <m:t>3(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−1)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28327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3(𝑛−1)</a:t>
              </a:r>
              <a:r>
                <a:rPr lang="mr-IN" sz="1100" b="0" i="0">
                  <a:latin typeface="Cambria Math" charset="0"/>
                </a:rPr>
                <a:t>〗^</a:t>
              </a:r>
              <a:r>
                <a:rPr lang="en-US" sz="1100" b="0" i="0">
                  <a:latin typeface="Cambria Math" charset="0"/>
                </a:rPr>
                <a:t>2</a:t>
              </a:r>
              <a:r>
                <a:rPr lang="mr-IN" sz="1100" b="0" i="0">
                  <a:latin typeface="Cambria Math" charset="0"/>
                </a:rPr>
                <a:t>/(</a:t>
              </a:r>
              <a:r>
                <a:rPr lang="en-US" sz="1100" b="0" i="0">
                  <a:latin typeface="Cambria Math" charset="0"/>
                </a:rPr>
                <a:t>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135466</xdr:colOff>
      <xdr:row>0</xdr:row>
      <xdr:rowOff>77739</xdr:rowOff>
    </xdr:from>
    <xdr:ext cx="137185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41181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−1)(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41181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(</a:t>
              </a:r>
              <a:r>
                <a:rPr lang="en-US" sz="1100" b="0" i="0">
                  <a:latin typeface="Cambria Math" charset="0"/>
                </a:rPr>
                <a:t>𝑛(𝑛+1)</a:t>
              </a:r>
              <a:r>
                <a:rPr lang="mr-IN" sz="1100" b="0" i="0">
                  <a:latin typeface="Cambria Math" charset="0"/>
                </a:rPr>
                <a:t>)/(</a:t>
              </a:r>
              <a:r>
                <a:rPr lang="en-US" sz="1100" b="0" i="0">
                  <a:latin typeface="Cambria Math" charset="0"/>
                </a:rPr>
                <a:t>(𝑛−1)(𝑛−2)(𝑛−3)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805102</xdr:colOff>
      <xdr:row>0</xdr:row>
      <xdr:rowOff>139315</xdr:rowOff>
    </xdr:from>
    <xdr:ext cx="1034474" cy="199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2816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zh-CN" altLang="en-US" sz="1100" b="0" i="1">
                            <a:latin typeface="Cambria Math" charset="0"/>
                          </a:rPr>
                          <m:t>（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𝑋𝑖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𝑋𝑏𝑎𝑟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2816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𝑋𝑖−𝑋𝑏𝑎𝑟)〗^</a:t>
              </a:r>
              <a:r>
                <a:rPr lang="en-US" sz="1100" b="0" i="0">
                  <a:latin typeface="Cambria Math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169334</xdr:colOff>
      <xdr:row>0</xdr:row>
      <xdr:rowOff>92363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75861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75861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135467</xdr:colOff>
      <xdr:row>0</xdr:row>
      <xdr:rowOff>147013</xdr:rowOff>
    </xdr:from>
    <xdr:ext cx="928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4346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𝑋𝑖</m:t>
                    </m:r>
                    <m:r>
                      <a:rPr lang="en-US" sz="1100" b="0" i="1">
                        <a:latin typeface="Cambria Math" charset="0"/>
                      </a:rPr>
                      <m:t>−</m:t>
                    </m:r>
                    <m:r>
                      <a:rPr lang="en-US" sz="1100" b="0" i="1">
                        <a:latin typeface="Cambria Math" charset="0"/>
                      </a:rPr>
                      <m:t>𝑋𝑏𝑎𝑟</m:t>
                    </m:r>
                    <m:r>
                      <a:rPr lang="en-US" sz="1100" b="0" i="1">
                        <a:latin typeface="Cambria Math" charset="0"/>
                      </a:rPr>
                      <m:t>)/</m:t>
                    </m:r>
                    <m:r>
                      <a:rPr lang="en-US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4346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(𝑋𝑖−𝑋𝑏𝑎𝑟)/</a:t>
              </a:r>
              <a:r>
                <a:rPr lang="en-US" sz="1100" b="0" i="0">
                  <a:latin typeface="Cambria Math" charset="0"/>
                  <a:ea typeface="Cambria Math" charset="0"/>
                  <a:cs typeface="Cambria Math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58497</xdr:colOff>
      <xdr:row>0</xdr:row>
      <xdr:rowOff>170102</xdr:rowOff>
    </xdr:from>
    <xdr:ext cx="10806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88722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/(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−1)(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−2)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88722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𝑛/(𝑛−1)(𝑛−2)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90825</xdr:colOff>
      <xdr:row>0</xdr:row>
      <xdr:rowOff>98521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11525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11525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120072</xdr:colOff>
      <xdr:row>0</xdr:row>
      <xdr:rowOff>62345</xdr:rowOff>
    </xdr:from>
    <xdr:ext cx="925190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24390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mr-IN" sz="11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charset="0"/>
                              </a:rPr>
                              <m:t>3(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−1)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24390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3(𝑛−1)</a:t>
              </a:r>
              <a:r>
                <a:rPr lang="mr-IN" sz="1100" b="0" i="0">
                  <a:latin typeface="Cambria Math" charset="0"/>
                </a:rPr>
                <a:t>〗^</a:t>
              </a:r>
              <a:r>
                <a:rPr lang="en-US" sz="1100" b="0" i="0">
                  <a:latin typeface="Cambria Math" charset="0"/>
                </a:rPr>
                <a:t>2</a:t>
              </a:r>
              <a:r>
                <a:rPr lang="mr-IN" sz="1100" b="0" i="0">
                  <a:latin typeface="Cambria Math" charset="0"/>
                </a:rPr>
                <a:t>/(</a:t>
              </a:r>
              <a:r>
                <a:rPr lang="en-US" sz="1100" b="0" i="0">
                  <a:latin typeface="Cambria Math" charset="0"/>
                </a:rPr>
                <a:t>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135466</xdr:colOff>
      <xdr:row>0</xdr:row>
      <xdr:rowOff>77739</xdr:rowOff>
    </xdr:from>
    <xdr:ext cx="137185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36609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−1)(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36609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(</a:t>
              </a:r>
              <a:r>
                <a:rPr lang="en-US" sz="1100" b="0" i="0">
                  <a:latin typeface="Cambria Math" charset="0"/>
                </a:rPr>
                <a:t>𝑛(𝑛+1)</a:t>
              </a:r>
              <a:r>
                <a:rPr lang="mr-IN" sz="1100" b="0" i="0">
                  <a:latin typeface="Cambria Math" charset="0"/>
                </a:rPr>
                <a:t>)/(</a:t>
              </a:r>
              <a:r>
                <a:rPr lang="en-US" sz="1100" b="0" i="0">
                  <a:latin typeface="Cambria Math" charset="0"/>
                </a:rPr>
                <a:t>(𝑛−1)(𝑛−2)(𝑛−3)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805102</xdr:colOff>
      <xdr:row>0</xdr:row>
      <xdr:rowOff>139315</xdr:rowOff>
    </xdr:from>
    <xdr:ext cx="1034474" cy="199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6118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zh-CN" altLang="en-US" sz="1100" b="0" i="1">
                            <a:latin typeface="Cambria Math" charset="0"/>
                          </a:rPr>
                          <m:t>（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𝑋𝑖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𝑋𝑏𝑎𝑟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6118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𝑋𝑖−𝑋𝑏𝑎𝑟)〗^</a:t>
              </a:r>
              <a:r>
                <a:rPr lang="en-US" sz="1100" b="0" i="0">
                  <a:latin typeface="Cambria Math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169334</xdr:colOff>
      <xdr:row>0</xdr:row>
      <xdr:rowOff>92363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1068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1068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135467</xdr:colOff>
      <xdr:row>0</xdr:row>
      <xdr:rowOff>147013</xdr:rowOff>
    </xdr:from>
    <xdr:ext cx="928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8537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𝑋𝑖</m:t>
                    </m:r>
                    <m:r>
                      <a:rPr lang="en-US" sz="1100" b="0" i="1">
                        <a:latin typeface="Cambria Math" charset="0"/>
                      </a:rPr>
                      <m:t>−</m:t>
                    </m:r>
                    <m:r>
                      <a:rPr lang="en-US" sz="1100" b="0" i="1">
                        <a:latin typeface="Cambria Math" charset="0"/>
                      </a:rPr>
                      <m:t>𝑋𝑏𝑎𝑟</m:t>
                    </m:r>
                    <m:r>
                      <a:rPr lang="en-US" sz="1100" b="0" i="1">
                        <a:latin typeface="Cambria Math" charset="0"/>
                      </a:rPr>
                      <m:t>)/</m:t>
                    </m:r>
                    <m:r>
                      <a:rPr lang="en-US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8537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(𝑋𝑖−𝑋𝑏𝑎𝑟)/</a:t>
              </a:r>
              <a:r>
                <a:rPr lang="en-US" sz="1100" b="0" i="0">
                  <a:latin typeface="Cambria Math" charset="0"/>
                  <a:ea typeface="Cambria Math" charset="0"/>
                  <a:cs typeface="Cambria Math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58497</xdr:colOff>
      <xdr:row>0</xdr:row>
      <xdr:rowOff>170102</xdr:rowOff>
    </xdr:from>
    <xdr:ext cx="10806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92786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/(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−1)(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−2)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2786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𝑛/(𝑛−1)(𝑛−2)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90825</xdr:colOff>
      <xdr:row>0</xdr:row>
      <xdr:rowOff>98521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16224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16224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120072</xdr:colOff>
      <xdr:row>0</xdr:row>
      <xdr:rowOff>62345</xdr:rowOff>
    </xdr:from>
    <xdr:ext cx="925190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28327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mr-IN" sz="11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charset="0"/>
                              </a:rPr>
                              <m:t>3(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−1)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28327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3(𝑛−1)</a:t>
              </a:r>
              <a:r>
                <a:rPr lang="mr-IN" sz="1100" b="0" i="0">
                  <a:latin typeface="Cambria Math" charset="0"/>
                </a:rPr>
                <a:t>〗^</a:t>
              </a:r>
              <a:r>
                <a:rPr lang="en-US" sz="1100" b="0" i="0">
                  <a:latin typeface="Cambria Math" charset="0"/>
                </a:rPr>
                <a:t>2</a:t>
              </a:r>
              <a:r>
                <a:rPr lang="mr-IN" sz="1100" b="0" i="0">
                  <a:latin typeface="Cambria Math" charset="0"/>
                </a:rPr>
                <a:t>/(</a:t>
              </a:r>
              <a:r>
                <a:rPr lang="en-US" sz="1100" b="0" i="0">
                  <a:latin typeface="Cambria Math" charset="0"/>
                </a:rPr>
                <a:t>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135466</xdr:colOff>
      <xdr:row>0</xdr:row>
      <xdr:rowOff>77739</xdr:rowOff>
    </xdr:from>
    <xdr:ext cx="137185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41181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−1)(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41181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(</a:t>
              </a:r>
              <a:r>
                <a:rPr lang="en-US" sz="1100" b="0" i="0">
                  <a:latin typeface="Cambria Math" charset="0"/>
                </a:rPr>
                <a:t>𝑛(𝑛+1)</a:t>
              </a:r>
              <a:r>
                <a:rPr lang="mr-IN" sz="1100" b="0" i="0">
                  <a:latin typeface="Cambria Math" charset="0"/>
                </a:rPr>
                <a:t>)/(</a:t>
              </a:r>
              <a:r>
                <a:rPr lang="en-US" sz="1100" b="0" i="0">
                  <a:latin typeface="Cambria Math" charset="0"/>
                </a:rPr>
                <a:t>(𝑛−1)(𝑛−2)(𝑛−3)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805102</xdr:colOff>
      <xdr:row>0</xdr:row>
      <xdr:rowOff>139315</xdr:rowOff>
    </xdr:from>
    <xdr:ext cx="1034474" cy="199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32816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zh-CN" altLang="en-US" sz="1100" b="0" i="1">
                            <a:latin typeface="Cambria Math" charset="0"/>
                          </a:rPr>
                          <m:t>（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𝑋𝑖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𝑋𝑏𝑎𝑟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32816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𝑋𝑖−𝑋𝑏𝑎𝑟)〗^</a:t>
              </a:r>
              <a:r>
                <a:rPr lang="en-US" sz="1100" b="0" i="0">
                  <a:latin typeface="Cambria Math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169334</xdr:colOff>
      <xdr:row>0</xdr:row>
      <xdr:rowOff>92363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75861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75861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135467</xdr:colOff>
      <xdr:row>0</xdr:row>
      <xdr:rowOff>147013</xdr:rowOff>
    </xdr:from>
    <xdr:ext cx="928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/>
            <xdr:cNvSpPr txBox="1"/>
          </xdr:nvSpPr>
          <xdr:spPr>
            <a:xfrm>
              <a:off x="64346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𝑋𝑖</m:t>
                    </m:r>
                    <m:r>
                      <a:rPr lang="en-US" sz="1100" b="0" i="1">
                        <a:latin typeface="Cambria Math" charset="0"/>
                      </a:rPr>
                      <m:t>−</m:t>
                    </m:r>
                    <m:r>
                      <a:rPr lang="en-US" sz="1100" b="0" i="1">
                        <a:latin typeface="Cambria Math" charset="0"/>
                      </a:rPr>
                      <m:t>𝑋𝑏𝑎𝑟</m:t>
                    </m:r>
                    <m:r>
                      <a:rPr lang="en-US" sz="1100" b="0" i="1">
                        <a:latin typeface="Cambria Math" charset="0"/>
                      </a:rPr>
                      <m:t>)/</m:t>
                    </m:r>
                    <m:r>
                      <a:rPr lang="en-US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5" name="TextBox 44"/>
            <xdr:cNvSpPr txBox="1"/>
          </xdr:nvSpPr>
          <xdr:spPr>
            <a:xfrm>
              <a:off x="64346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(𝑋𝑖−𝑋𝑏𝑎𝑟)/</a:t>
              </a:r>
              <a:r>
                <a:rPr lang="en-US" sz="1100" b="0" i="0">
                  <a:latin typeface="Cambria Math" charset="0"/>
                  <a:ea typeface="Cambria Math" charset="0"/>
                  <a:cs typeface="Cambria Math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58497</xdr:colOff>
      <xdr:row>0</xdr:row>
      <xdr:rowOff>170102</xdr:rowOff>
    </xdr:from>
    <xdr:ext cx="10806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/>
            <xdr:cNvSpPr txBox="1"/>
          </xdr:nvSpPr>
          <xdr:spPr>
            <a:xfrm>
              <a:off x="88722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/(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−1)(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−2)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6" name="TextBox 45"/>
            <xdr:cNvSpPr txBox="1"/>
          </xdr:nvSpPr>
          <xdr:spPr>
            <a:xfrm>
              <a:off x="88722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𝑛/(𝑛−1)(𝑛−2)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90825</xdr:colOff>
      <xdr:row>0</xdr:row>
      <xdr:rowOff>98521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111525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111525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120072</xdr:colOff>
      <xdr:row>0</xdr:row>
      <xdr:rowOff>62345</xdr:rowOff>
    </xdr:from>
    <xdr:ext cx="925190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/>
            <xdr:cNvSpPr txBox="1"/>
          </xdr:nvSpPr>
          <xdr:spPr>
            <a:xfrm>
              <a:off x="124390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mr-IN" sz="11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charset="0"/>
                              </a:rPr>
                              <m:t>3(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−1)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8" name="TextBox 47"/>
            <xdr:cNvSpPr txBox="1"/>
          </xdr:nvSpPr>
          <xdr:spPr>
            <a:xfrm>
              <a:off x="124390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3(𝑛−1)</a:t>
              </a:r>
              <a:r>
                <a:rPr lang="mr-IN" sz="1100" b="0" i="0">
                  <a:latin typeface="Cambria Math" charset="0"/>
                </a:rPr>
                <a:t>〗^</a:t>
              </a:r>
              <a:r>
                <a:rPr lang="en-US" sz="1100" b="0" i="0">
                  <a:latin typeface="Cambria Math" charset="0"/>
                </a:rPr>
                <a:t>2</a:t>
              </a:r>
              <a:r>
                <a:rPr lang="mr-IN" sz="1100" b="0" i="0">
                  <a:latin typeface="Cambria Math" charset="0"/>
                </a:rPr>
                <a:t>/(</a:t>
              </a:r>
              <a:r>
                <a:rPr lang="en-US" sz="1100" b="0" i="0">
                  <a:latin typeface="Cambria Math" charset="0"/>
                </a:rPr>
                <a:t>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135466</xdr:colOff>
      <xdr:row>0</xdr:row>
      <xdr:rowOff>77739</xdr:rowOff>
    </xdr:from>
    <xdr:ext cx="137185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/>
            <xdr:cNvSpPr txBox="1"/>
          </xdr:nvSpPr>
          <xdr:spPr>
            <a:xfrm>
              <a:off x="136609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−1)(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9" name="TextBox 48"/>
            <xdr:cNvSpPr txBox="1"/>
          </xdr:nvSpPr>
          <xdr:spPr>
            <a:xfrm>
              <a:off x="136609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(</a:t>
              </a:r>
              <a:r>
                <a:rPr lang="en-US" sz="1100" b="0" i="0">
                  <a:latin typeface="Cambria Math" charset="0"/>
                </a:rPr>
                <a:t>𝑛(𝑛+1)</a:t>
              </a:r>
              <a:r>
                <a:rPr lang="mr-IN" sz="1100" b="0" i="0">
                  <a:latin typeface="Cambria Math" charset="0"/>
                </a:rPr>
                <a:t>)/(</a:t>
              </a:r>
              <a:r>
                <a:rPr lang="en-US" sz="1100" b="0" i="0">
                  <a:latin typeface="Cambria Math" charset="0"/>
                </a:rPr>
                <a:t>(𝑛−1)(𝑛−2)(𝑛−3)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805102</xdr:colOff>
      <xdr:row>0</xdr:row>
      <xdr:rowOff>139315</xdr:rowOff>
    </xdr:from>
    <xdr:ext cx="1034474" cy="199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6118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zh-CN" altLang="en-US" sz="1100" b="0" i="1">
                            <a:latin typeface="Cambria Math" charset="0"/>
                          </a:rPr>
                          <m:t>（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𝑋𝑖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𝑋𝑏𝑎𝑟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6118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𝑋𝑖−𝑋𝑏𝑎𝑟)〗^</a:t>
              </a:r>
              <a:r>
                <a:rPr lang="en-US" sz="1100" b="0" i="0">
                  <a:latin typeface="Cambria Math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169334</xdr:colOff>
      <xdr:row>0</xdr:row>
      <xdr:rowOff>92363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1068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1068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135467</xdr:colOff>
      <xdr:row>0</xdr:row>
      <xdr:rowOff>147013</xdr:rowOff>
    </xdr:from>
    <xdr:ext cx="928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8537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𝑋𝑖</m:t>
                    </m:r>
                    <m:r>
                      <a:rPr lang="en-US" sz="1100" b="0" i="1">
                        <a:latin typeface="Cambria Math" charset="0"/>
                      </a:rPr>
                      <m:t>−</m:t>
                    </m:r>
                    <m:r>
                      <a:rPr lang="en-US" sz="1100" b="0" i="1">
                        <a:latin typeface="Cambria Math" charset="0"/>
                      </a:rPr>
                      <m:t>𝑋𝑏𝑎𝑟</m:t>
                    </m:r>
                    <m:r>
                      <a:rPr lang="en-US" sz="1100" b="0" i="1">
                        <a:latin typeface="Cambria Math" charset="0"/>
                      </a:rPr>
                      <m:t>)/</m:t>
                    </m:r>
                    <m:r>
                      <a:rPr lang="en-US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8537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(𝑋𝑖−𝑋𝑏𝑎𝑟)/</a:t>
              </a:r>
              <a:r>
                <a:rPr lang="en-US" sz="1100" b="0" i="0">
                  <a:latin typeface="Cambria Math" charset="0"/>
                  <a:ea typeface="Cambria Math" charset="0"/>
                  <a:cs typeface="Cambria Math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58497</xdr:colOff>
      <xdr:row>0</xdr:row>
      <xdr:rowOff>170102</xdr:rowOff>
    </xdr:from>
    <xdr:ext cx="10806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92786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/(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−1)(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−2)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2786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𝑛/(𝑛−1)(𝑛−2)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90825</xdr:colOff>
      <xdr:row>0</xdr:row>
      <xdr:rowOff>98521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16224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16224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120072</xdr:colOff>
      <xdr:row>0</xdr:row>
      <xdr:rowOff>62345</xdr:rowOff>
    </xdr:from>
    <xdr:ext cx="925190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28327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mr-IN" sz="11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charset="0"/>
                              </a:rPr>
                              <m:t>3(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−1)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28327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3(𝑛−1)</a:t>
              </a:r>
              <a:r>
                <a:rPr lang="mr-IN" sz="1100" b="0" i="0">
                  <a:latin typeface="Cambria Math" charset="0"/>
                </a:rPr>
                <a:t>〗^</a:t>
              </a:r>
              <a:r>
                <a:rPr lang="en-US" sz="1100" b="0" i="0">
                  <a:latin typeface="Cambria Math" charset="0"/>
                </a:rPr>
                <a:t>2</a:t>
              </a:r>
              <a:r>
                <a:rPr lang="mr-IN" sz="1100" b="0" i="0">
                  <a:latin typeface="Cambria Math" charset="0"/>
                </a:rPr>
                <a:t>/(</a:t>
              </a:r>
              <a:r>
                <a:rPr lang="en-US" sz="1100" b="0" i="0">
                  <a:latin typeface="Cambria Math" charset="0"/>
                </a:rPr>
                <a:t>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135466</xdr:colOff>
      <xdr:row>0</xdr:row>
      <xdr:rowOff>77739</xdr:rowOff>
    </xdr:from>
    <xdr:ext cx="137185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41181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−1)(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41181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(</a:t>
              </a:r>
              <a:r>
                <a:rPr lang="en-US" sz="1100" b="0" i="0">
                  <a:latin typeface="Cambria Math" charset="0"/>
                </a:rPr>
                <a:t>𝑛(𝑛+1)</a:t>
              </a:r>
              <a:r>
                <a:rPr lang="mr-IN" sz="1100" b="0" i="0">
                  <a:latin typeface="Cambria Math" charset="0"/>
                </a:rPr>
                <a:t>)/(</a:t>
              </a:r>
              <a:r>
                <a:rPr lang="en-US" sz="1100" b="0" i="0">
                  <a:latin typeface="Cambria Math" charset="0"/>
                </a:rPr>
                <a:t>(𝑛−1)(𝑛−2)(𝑛−3)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805102</xdr:colOff>
      <xdr:row>0</xdr:row>
      <xdr:rowOff>139315</xdr:rowOff>
    </xdr:from>
    <xdr:ext cx="1034474" cy="199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2816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zh-CN" altLang="en-US" sz="1100" b="0" i="1">
                            <a:latin typeface="Cambria Math" charset="0"/>
                          </a:rPr>
                          <m:t>（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𝑋𝑖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𝑋𝑏𝑎𝑟</m:t>
                        </m:r>
                        <m:r>
                          <a:rPr lang="en-US" altLang="zh-CN" sz="11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281602" y="139315"/>
              <a:ext cx="1034474" cy="199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𝑋𝑖−𝑋𝑏𝑎𝑟)〗^</a:t>
              </a:r>
              <a:r>
                <a:rPr lang="en-US" sz="1100" b="0" i="0">
                  <a:latin typeface="Cambria Math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169334</xdr:colOff>
      <xdr:row>0</xdr:row>
      <xdr:rowOff>92363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75861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7586134" y="92363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135467</xdr:colOff>
      <xdr:row>0</xdr:row>
      <xdr:rowOff>147013</xdr:rowOff>
    </xdr:from>
    <xdr:ext cx="928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4346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𝑋𝑖</m:t>
                    </m:r>
                    <m:r>
                      <a:rPr lang="en-US" sz="1100" b="0" i="1">
                        <a:latin typeface="Cambria Math" charset="0"/>
                      </a:rPr>
                      <m:t>−</m:t>
                    </m:r>
                    <m:r>
                      <a:rPr lang="en-US" sz="1100" b="0" i="1">
                        <a:latin typeface="Cambria Math" charset="0"/>
                      </a:rPr>
                      <m:t>𝑋𝑏𝑎𝑟</m:t>
                    </m:r>
                    <m:r>
                      <a:rPr lang="en-US" sz="1100" b="0" i="1">
                        <a:latin typeface="Cambria Math" charset="0"/>
                      </a:rPr>
                      <m:t>)/</m:t>
                    </m:r>
                    <m:r>
                      <a:rPr lang="en-US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434667" y="147013"/>
              <a:ext cx="928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(𝑋𝑖−𝑋𝑏𝑎𝑟)/</a:t>
              </a:r>
              <a:r>
                <a:rPr lang="en-US" sz="1100" b="0" i="0">
                  <a:latin typeface="Cambria Math" charset="0"/>
                  <a:ea typeface="Cambria Math" charset="0"/>
                  <a:cs typeface="Cambria Math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58497</xdr:colOff>
      <xdr:row>0</xdr:row>
      <xdr:rowOff>170102</xdr:rowOff>
    </xdr:from>
    <xdr:ext cx="10806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88722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/(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−1)(</m:t>
                    </m:r>
                    <m:r>
                      <a:rPr lang="en-US" sz="1100" b="0" i="1">
                        <a:latin typeface="Cambria Math" charset="0"/>
                      </a:rPr>
                      <m:t>𝑛</m:t>
                    </m:r>
                    <m:r>
                      <a:rPr lang="en-US" sz="1100" b="0" i="1">
                        <a:latin typeface="Cambria Math" charset="0"/>
                      </a:rPr>
                      <m:t>−2)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8872297" y="170102"/>
              <a:ext cx="1080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charset="0"/>
                </a:rPr>
                <a:t>𝑛/(𝑛−1)(𝑛−2)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90825</xdr:colOff>
      <xdr:row>0</xdr:row>
      <xdr:rowOff>98521</xdr:rowOff>
    </xdr:from>
    <xdr:ext cx="1034474" cy="369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11525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[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（"/>
                                <m:endChr m:val="）"/>
                                <m:ctrlPr>
                                  <a:rPr lang="zh-CN" altLang="en-US" sz="11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𝑋𝑖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−</m:t>
                                </m:r>
                                <m:r>
                                  <a:rPr lang="en-US" altLang="zh-CN" sz="1100" b="0" i="1">
                                    <a:latin typeface="Cambria Math" charset="0"/>
                                  </a:rPr>
                                  <m:t>𝑋𝑏𝑎𝑟</m:t>
                                </m:r>
                              </m:e>
                            </m:d>
                          </m:num>
                          <m:den>
                            <m:r>
                              <a:rPr lang="en-US" altLang="zh-CN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]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1152525" y="98521"/>
              <a:ext cx="1034474" cy="369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[</a:t>
              </a:r>
              <a:r>
                <a:rPr lang="zh-CN" altLang="en-US" sz="1100" b="0" i="0">
                  <a:latin typeface="Cambria Math" charset="0"/>
                </a:rPr>
                <a:t>（</a:t>
              </a:r>
              <a:r>
                <a:rPr lang="en-US" altLang="zh-CN" sz="1100" b="0" i="0">
                  <a:latin typeface="Cambria Math" charset="0"/>
                </a:rPr>
                <a:t>𝑋𝑖−𝑋𝑏𝑎𝑟）/</a:t>
              </a:r>
              <a:r>
                <a:rPr lang="en-US" altLang="zh-CN" sz="1100" b="0" i="0">
                  <a:latin typeface="Cambria Math" charset="0"/>
                  <a:ea typeface="Cambria Math" charset="0"/>
                  <a:cs typeface="Cambria Math" charset="0"/>
                </a:rPr>
                <a:t>𝜎]〗^</a:t>
              </a:r>
              <a:r>
                <a:rPr lang="en-US" sz="1100" b="0" i="0">
                  <a:latin typeface="Cambria Math" charset="0"/>
                </a:rPr>
                <a:t>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120072</xdr:colOff>
      <xdr:row>0</xdr:row>
      <xdr:rowOff>62345</xdr:rowOff>
    </xdr:from>
    <xdr:ext cx="925190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24390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mr-IN" sz="11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charset="0"/>
                              </a:rPr>
                              <m:t>3(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charset="0"/>
                              </a:rPr>
                              <m:t>−1)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2439072" y="62345"/>
              <a:ext cx="925190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3(𝑛−1)</a:t>
              </a:r>
              <a:r>
                <a:rPr lang="mr-IN" sz="1100" b="0" i="0">
                  <a:latin typeface="Cambria Math" charset="0"/>
                </a:rPr>
                <a:t>〗^</a:t>
              </a:r>
              <a:r>
                <a:rPr lang="en-US" sz="1100" b="0" i="0">
                  <a:latin typeface="Cambria Math" charset="0"/>
                </a:rPr>
                <a:t>2</a:t>
              </a:r>
              <a:r>
                <a:rPr lang="mr-IN" sz="1100" b="0" i="0">
                  <a:latin typeface="Cambria Math" charset="0"/>
                </a:rPr>
                <a:t>/(</a:t>
              </a:r>
              <a:r>
                <a:rPr lang="en-US" sz="1100" b="0" i="0">
                  <a:latin typeface="Cambria Math" charset="0"/>
                </a:rPr>
                <a:t>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135466</xdr:colOff>
      <xdr:row>0</xdr:row>
      <xdr:rowOff>77739</xdr:rowOff>
    </xdr:from>
    <xdr:ext cx="137185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36609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−1)(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−2)(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charset="0"/>
                          </a:rPr>
                          <m:t>−3)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3660966" y="77739"/>
              <a:ext cx="13718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mr-IN" sz="1100" i="0">
                  <a:latin typeface="Cambria Math" charset="0"/>
                </a:rPr>
                <a:t>(</a:t>
              </a:r>
              <a:r>
                <a:rPr lang="en-US" sz="1100" b="0" i="0">
                  <a:latin typeface="Cambria Math" charset="0"/>
                </a:rPr>
                <a:t>𝑛(𝑛+1)</a:t>
              </a:r>
              <a:r>
                <a:rPr lang="mr-IN" sz="1100" b="0" i="0">
                  <a:latin typeface="Cambria Math" charset="0"/>
                </a:rPr>
                <a:t>)/(</a:t>
              </a:r>
              <a:r>
                <a:rPr lang="en-US" sz="1100" b="0" i="0">
                  <a:latin typeface="Cambria Math" charset="0"/>
                </a:rPr>
                <a:t>(𝑛−1)(𝑛−2)(𝑛−3)</a:t>
              </a:r>
              <a:r>
                <a:rPr lang="mr-IN" sz="1100" b="0" i="0">
                  <a:latin typeface="Cambria Math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2"/>
  <sheetViews>
    <sheetView topLeftCell="A380" zoomScale="101" workbookViewId="0">
      <selection activeCell="C2" sqref="C2:O381"/>
    </sheetView>
  </sheetViews>
  <sheetFormatPr baseColWidth="10" defaultRowHeight="16" x14ac:dyDescent="0.2"/>
  <cols>
    <col min="1" max="1" width="16.1640625" customWidth="1"/>
    <col min="2" max="2" width="14.83203125" customWidth="1"/>
    <col min="3" max="3" width="10.83203125" style="1"/>
    <col min="5" max="5" width="14.33203125" style="3" customWidth="1"/>
    <col min="8" max="8" width="16.1640625" customWidth="1"/>
    <col min="9" max="9" width="16.83203125" customWidth="1"/>
    <col min="10" max="10" width="15.33203125" customWidth="1"/>
    <col min="11" max="11" width="14.1640625" customWidth="1"/>
    <col min="12" max="12" width="16" customWidth="1"/>
    <col min="13" max="13" width="15.5" customWidth="1"/>
    <col min="14" max="14" width="20.6640625" customWidth="1"/>
    <col min="15" max="15" width="14.6640625" customWidth="1"/>
    <col min="17" max="17" width="19.33203125" customWidth="1"/>
    <col min="18" max="18" width="46.83203125" customWidth="1"/>
  </cols>
  <sheetData>
    <row r="1" spans="1:18" s="4" customFormat="1" ht="38" customHeight="1" x14ac:dyDescent="0.2">
      <c r="A1" s="5" t="s">
        <v>0</v>
      </c>
      <c r="B1" s="5" t="s">
        <v>1</v>
      </c>
      <c r="C1" s="5" t="s">
        <v>2</v>
      </c>
      <c r="D1" s="6" t="s">
        <v>4</v>
      </c>
      <c r="E1" s="5"/>
      <c r="F1" s="6" t="s">
        <v>6</v>
      </c>
      <c r="G1" s="6" t="s">
        <v>7</v>
      </c>
      <c r="H1" s="5"/>
      <c r="I1" s="5"/>
      <c r="J1" s="5"/>
      <c r="K1" s="6" t="s">
        <v>8</v>
      </c>
      <c r="L1" s="5"/>
      <c r="M1" s="5"/>
      <c r="N1" s="5"/>
      <c r="O1" s="6" t="s">
        <v>9</v>
      </c>
      <c r="Q1" s="26" t="s">
        <v>14</v>
      </c>
      <c r="R1" s="27"/>
    </row>
    <row r="2" spans="1:18" x14ac:dyDescent="0.2">
      <c r="A2" s="7">
        <v>31413</v>
      </c>
      <c r="B2" s="8">
        <v>162.66999999999999</v>
      </c>
      <c r="C2" s="9"/>
      <c r="D2" s="10">
        <f>C381/378</f>
        <v>0.34201058201058177</v>
      </c>
      <c r="E2" s="11"/>
      <c r="F2" s="9">
        <f>E381/377</f>
        <v>884.28171902375936</v>
      </c>
      <c r="G2" s="9">
        <f>F2^(1/2)</f>
        <v>29.736874735314057</v>
      </c>
      <c r="H2" s="12"/>
      <c r="I2" s="12"/>
      <c r="J2" s="9">
        <f>378/(377*376)</f>
        <v>2.6666290422710085E-3</v>
      </c>
      <c r="K2" s="9">
        <f>J2*I381</f>
        <v>-0.84018041347998218</v>
      </c>
      <c r="L2" s="12"/>
      <c r="M2" s="9">
        <f>426387/141000</f>
        <v>3.0240212765957448</v>
      </c>
      <c r="N2" s="9">
        <f>(378*379)/(377*376*375)</f>
        <v>2.6950730853885661E-3</v>
      </c>
      <c r="O2" s="9">
        <f>N2*L381-M2</f>
        <v>14.487465549313077</v>
      </c>
      <c r="Q2" s="15" t="s">
        <v>3</v>
      </c>
      <c r="R2" s="16">
        <v>0.34201058200000001</v>
      </c>
    </row>
    <row r="3" spans="1:18" x14ac:dyDescent="0.2">
      <c r="A3" s="7">
        <v>31444</v>
      </c>
      <c r="B3" s="8">
        <v>159.87</v>
      </c>
      <c r="C3" s="9">
        <f>B3-B2</f>
        <v>-2.7999999999999829</v>
      </c>
      <c r="D3" s="9">
        <v>0.34201058200000001</v>
      </c>
      <c r="E3" s="11">
        <f>(C3-D2)^2</f>
        <v>9.8722304974663668</v>
      </c>
      <c r="F3" s="13">
        <v>884.28171899999995</v>
      </c>
      <c r="G3" s="9">
        <v>29.738092040000002</v>
      </c>
      <c r="H3" s="11">
        <f>(C3-D2)/G2</f>
        <v>-0.10566041690585819</v>
      </c>
      <c r="I3" s="9">
        <f>H3^3</f>
        <v>-1.1796059646066225E-3</v>
      </c>
      <c r="J3" s="9">
        <v>2.6666289999999998E-3</v>
      </c>
      <c r="K3" s="9">
        <v>-0.84018041300000001</v>
      </c>
      <c r="L3" s="9">
        <f>H3^4</f>
        <v>1.2463765800497275E-4</v>
      </c>
      <c r="M3" s="9">
        <v>3.0240212770000001</v>
      </c>
      <c r="N3" s="9">
        <v>2.6950730000000001E-3</v>
      </c>
      <c r="O3" s="9">
        <f>L381*N3-M3</f>
        <v>14.487464994088711</v>
      </c>
      <c r="Q3" s="15" t="s">
        <v>10</v>
      </c>
      <c r="R3" s="17">
        <v>884.28171899999995</v>
      </c>
    </row>
    <row r="4" spans="1:18" x14ac:dyDescent="0.2">
      <c r="A4" s="7">
        <v>31472</v>
      </c>
      <c r="B4" s="8">
        <v>171.09</v>
      </c>
      <c r="C4" s="9">
        <f>B4-B3</f>
        <v>11.219999999999999</v>
      </c>
      <c r="D4" s="9">
        <v>0.34201058200000001</v>
      </c>
      <c r="E4" s="11">
        <f>(C4-D2)^2</f>
        <v>118.33065377788974</v>
      </c>
      <c r="F4" s="13">
        <v>884.28171899999995</v>
      </c>
      <c r="G4" s="9">
        <v>29.738092040000002</v>
      </c>
      <c r="H4" s="11">
        <f>(C4-D2)/G2</f>
        <v>0.36580809230336664</v>
      </c>
      <c r="I4" s="9">
        <f t="shared" ref="I4:I67" si="0">H4^3</f>
        <v>4.8950814868464962E-2</v>
      </c>
      <c r="J4" s="9">
        <v>2.6666289999999998E-3</v>
      </c>
      <c r="K4" s="9">
        <v>-0.84018041300000001</v>
      </c>
      <c r="L4" s="9">
        <f t="shared" ref="L4:L67" si="1">H4^4</f>
        <v>1.7906604203728443E-2</v>
      </c>
      <c r="M4" s="9">
        <v>3.0240212770000001</v>
      </c>
      <c r="N4" s="9">
        <v>2.6950730000000001E-3</v>
      </c>
      <c r="O4" s="9">
        <v>14.487464989999999</v>
      </c>
      <c r="Q4" s="15" t="s">
        <v>11</v>
      </c>
      <c r="R4" s="16">
        <v>29.738092040000002</v>
      </c>
    </row>
    <row r="5" spans="1:18" x14ac:dyDescent="0.2">
      <c r="A5" s="7">
        <v>31503</v>
      </c>
      <c r="B5" s="8">
        <v>187.92</v>
      </c>
      <c r="C5" s="9">
        <f t="shared" ref="C5:C68" si="2">B5-B4</f>
        <v>16.829999999999984</v>
      </c>
      <c r="D5" s="9">
        <v>0.34201058200000001</v>
      </c>
      <c r="E5" s="11">
        <f>(C5-D2)^2</f>
        <v>271.85379504773056</v>
      </c>
      <c r="F5" s="13">
        <v>884.28171899999995</v>
      </c>
      <c r="G5" s="9">
        <v>29.738092040000002</v>
      </c>
      <c r="H5" s="11">
        <f>(C5-D3)/G3</f>
        <v>0.55444005606756419</v>
      </c>
      <c r="I5" s="9">
        <f t="shared" si="0"/>
        <v>0.17043696667452157</v>
      </c>
      <c r="J5" s="9">
        <v>2.6666289999999998E-3</v>
      </c>
      <c r="K5" s="9">
        <v>-0.84018041300000001</v>
      </c>
      <c r="L5" s="9">
        <f t="shared" si="1"/>
        <v>9.4497081359007307E-2</v>
      </c>
      <c r="M5" s="9">
        <v>3.0240212770000001</v>
      </c>
      <c r="N5" s="9">
        <v>2.6950730000000001E-3</v>
      </c>
      <c r="O5" s="9">
        <v>14.487464989999999</v>
      </c>
      <c r="Q5" s="15" t="s">
        <v>12</v>
      </c>
      <c r="R5" s="16">
        <v>-0.84018041300000001</v>
      </c>
    </row>
    <row r="6" spans="1:18" x14ac:dyDescent="0.2">
      <c r="A6" s="7">
        <v>31533</v>
      </c>
      <c r="B6" s="8">
        <v>165.48</v>
      </c>
      <c r="C6" s="9">
        <f t="shared" si="2"/>
        <v>-22.439999999999998</v>
      </c>
      <c r="D6" s="9">
        <v>0.34201058200000001</v>
      </c>
      <c r="E6" s="11">
        <f t="shared" ref="E6:E69" si="3">(C6-D3)^2</f>
        <v>519.02000615835993</v>
      </c>
      <c r="F6" s="13">
        <v>884.28171899999995</v>
      </c>
      <c r="G6" s="9">
        <v>29.738092040000002</v>
      </c>
      <c r="H6" s="11">
        <f>(C6-D4)/G4</f>
        <v>-0.76608850868295308</v>
      </c>
      <c r="I6" s="9">
        <f t="shared" si="0"/>
        <v>-0.44961091300506029</v>
      </c>
      <c r="J6" s="9">
        <v>2.6666289999999998E-3</v>
      </c>
      <c r="K6" s="9">
        <v>-0.84018041300000001</v>
      </c>
      <c r="L6" s="9">
        <f t="shared" si="1"/>
        <v>0.34444175383162762</v>
      </c>
      <c r="M6" s="9">
        <v>3.0240212770000001</v>
      </c>
      <c r="N6" s="9">
        <v>2.6950730000000001E-3</v>
      </c>
      <c r="O6" s="9">
        <v>14.487464989999999</v>
      </c>
      <c r="Q6" s="15" t="s">
        <v>13</v>
      </c>
      <c r="R6" s="16">
        <v>14.487464989999999</v>
      </c>
    </row>
    <row r="7" spans="1:18" x14ac:dyDescent="0.2">
      <c r="A7" s="7">
        <v>31564</v>
      </c>
      <c r="B7" s="8">
        <v>161.27000000000001</v>
      </c>
      <c r="C7" s="9">
        <f t="shared" si="2"/>
        <v>-4.2099999999999795</v>
      </c>
      <c r="D7" s="9">
        <v>0.34201058200000001</v>
      </c>
      <c r="E7" s="11">
        <f t="shared" si="3"/>
        <v>20.720800338639794</v>
      </c>
      <c r="F7" s="13">
        <v>884.28171899999995</v>
      </c>
      <c r="G7" s="9">
        <v>29.738092040000002</v>
      </c>
      <c r="H7" s="11">
        <f t="shared" ref="H7:H70" si="4">(C7-D5)/G5</f>
        <v>-0.15307002802591299</v>
      </c>
      <c r="I7" s="9">
        <f t="shared" si="0"/>
        <v>-3.5864971094205097E-3</v>
      </c>
      <c r="J7" s="9">
        <v>2.6666289999999998E-3</v>
      </c>
      <c r="K7" s="9">
        <v>-0.84018041300000001</v>
      </c>
      <c r="L7" s="9">
        <f t="shared" si="1"/>
        <v>5.489852130538533E-4</v>
      </c>
      <c r="M7" s="9">
        <v>3.0240212770000001</v>
      </c>
      <c r="N7" s="9">
        <v>2.6950730000000001E-3</v>
      </c>
      <c r="O7" s="9">
        <v>14.487464989999999</v>
      </c>
    </row>
    <row r="8" spans="1:18" x14ac:dyDescent="0.2">
      <c r="A8" s="7">
        <v>31594</v>
      </c>
      <c r="B8" s="8">
        <v>155.66</v>
      </c>
      <c r="C8" s="9">
        <f t="shared" si="2"/>
        <v>-5.6100000000000136</v>
      </c>
      <c r="D8" s="9">
        <v>0.34201058200000001</v>
      </c>
      <c r="E8" s="11">
        <f t="shared" si="3"/>
        <v>35.426429968240143</v>
      </c>
      <c r="F8" s="13">
        <v>884.28171899999995</v>
      </c>
      <c r="G8" s="9">
        <v>29.738092040000002</v>
      </c>
      <c r="H8" s="11">
        <f t="shared" si="4"/>
        <v>-0.20014769521844594</v>
      </c>
      <c r="I8" s="9">
        <f t="shared" si="0"/>
        <v>-8.01773651776185E-3</v>
      </c>
      <c r="J8" s="9">
        <v>2.6666289999999998E-3</v>
      </c>
      <c r="K8" s="9">
        <v>-0.84018041300000001</v>
      </c>
      <c r="L8" s="9">
        <f t="shared" si="1"/>
        <v>1.6047314848988031E-3</v>
      </c>
      <c r="M8" s="9">
        <v>3.0240212770000001</v>
      </c>
      <c r="N8" s="9">
        <v>2.6950730000000001E-3</v>
      </c>
      <c r="O8" s="9">
        <v>14.487464989999999</v>
      </c>
    </row>
    <row r="9" spans="1:18" x14ac:dyDescent="0.2">
      <c r="A9" s="7">
        <v>31625</v>
      </c>
      <c r="B9" s="8">
        <v>133.22</v>
      </c>
      <c r="C9" s="9">
        <f t="shared" si="2"/>
        <v>-22.439999999999998</v>
      </c>
      <c r="D9" s="9">
        <v>0.34201058200000001</v>
      </c>
      <c r="E9" s="11">
        <f t="shared" si="3"/>
        <v>519.02000615835993</v>
      </c>
      <c r="F9" s="13">
        <v>884.28171899999995</v>
      </c>
      <c r="G9" s="9">
        <v>29.738092040000002</v>
      </c>
      <c r="H9" s="11">
        <f t="shared" si="4"/>
        <v>-0.76608850868295308</v>
      </c>
      <c r="I9" s="9">
        <f t="shared" si="0"/>
        <v>-0.44961091300506029</v>
      </c>
      <c r="J9" s="9">
        <v>2.6666289999999998E-3</v>
      </c>
      <c r="K9" s="9">
        <v>-0.84018041300000001</v>
      </c>
      <c r="L9" s="9">
        <f t="shared" si="1"/>
        <v>0.34444175383162762</v>
      </c>
      <c r="M9" s="9">
        <v>3.0240212770000001</v>
      </c>
      <c r="N9" s="9">
        <v>2.6950730000000001E-3</v>
      </c>
      <c r="O9" s="9">
        <v>14.487464989999999</v>
      </c>
    </row>
    <row r="10" spans="1:18" x14ac:dyDescent="0.2">
      <c r="A10" s="7">
        <v>31656</v>
      </c>
      <c r="B10" s="8">
        <v>143.04</v>
      </c>
      <c r="C10" s="9">
        <f t="shared" si="2"/>
        <v>9.8199999999999932</v>
      </c>
      <c r="D10" s="9">
        <v>0.34201058200000001</v>
      </c>
      <c r="E10" s="11">
        <f t="shared" si="3"/>
        <v>89.832283407719842</v>
      </c>
      <c r="F10" s="13">
        <v>884.28171899999995</v>
      </c>
      <c r="G10" s="9">
        <v>29.738092040000002</v>
      </c>
      <c r="H10" s="11">
        <f t="shared" si="4"/>
        <v>0.31871545105353005</v>
      </c>
      <c r="I10" s="9">
        <f t="shared" si="0"/>
        <v>3.2374968507409937E-2</v>
      </c>
      <c r="J10" s="9">
        <v>2.6666289999999998E-3</v>
      </c>
      <c r="K10" s="9">
        <v>-0.84018041300000001</v>
      </c>
      <c r="L10" s="9">
        <f t="shared" si="1"/>
        <v>1.0318402690682987E-2</v>
      </c>
      <c r="M10" s="9">
        <v>3.0240212770000001</v>
      </c>
      <c r="N10" s="9">
        <v>2.6950730000000001E-3</v>
      </c>
      <c r="O10" s="9">
        <v>14.487464989999999</v>
      </c>
    </row>
    <row r="11" spans="1:18" x14ac:dyDescent="0.2">
      <c r="A11" s="7">
        <v>31686</v>
      </c>
      <c r="B11" s="8">
        <v>126.21</v>
      </c>
      <c r="C11" s="9">
        <f t="shared" si="2"/>
        <v>-16.829999999999998</v>
      </c>
      <c r="D11" s="9">
        <v>0.34201058200000001</v>
      </c>
      <c r="E11" s="11">
        <f t="shared" si="3"/>
        <v>294.87794742831994</v>
      </c>
      <c r="F11" s="13">
        <v>884.28171899999995</v>
      </c>
      <c r="G11" s="9">
        <v>29.738092040000002</v>
      </c>
      <c r="H11" s="11">
        <f t="shared" si="4"/>
        <v>-0.57744157086145054</v>
      </c>
      <c r="I11" s="9">
        <f t="shared" si="0"/>
        <v>-0.19254140584082846</v>
      </c>
      <c r="J11" s="9">
        <v>2.6666289999999998E-3</v>
      </c>
      <c r="K11" s="9">
        <v>-0.84018041300000001</v>
      </c>
      <c r="L11" s="9">
        <f t="shared" si="1"/>
        <v>0.11118141184460006</v>
      </c>
      <c r="M11" s="9">
        <v>3.0240212770000001</v>
      </c>
      <c r="N11" s="9">
        <v>2.6950730000000001E-3</v>
      </c>
      <c r="O11" s="9">
        <v>14.487464989999999</v>
      </c>
    </row>
    <row r="12" spans="1:18" x14ac:dyDescent="0.2">
      <c r="A12" s="7">
        <v>31717</v>
      </c>
      <c r="B12" s="8">
        <v>134.63</v>
      </c>
      <c r="C12" s="9">
        <f t="shared" si="2"/>
        <v>8.4200000000000017</v>
      </c>
      <c r="D12" s="9">
        <v>0.34201058200000001</v>
      </c>
      <c r="E12" s="11">
        <f t="shared" si="3"/>
        <v>65.253913037320004</v>
      </c>
      <c r="F12" s="13">
        <v>884.28171899999995</v>
      </c>
      <c r="G12" s="9">
        <v>29.738092040000002</v>
      </c>
      <c r="H12" s="11">
        <f t="shared" si="4"/>
        <v>0.27163778386099852</v>
      </c>
      <c r="I12" s="9">
        <f t="shared" si="0"/>
        <v>2.0043360415626977E-2</v>
      </c>
      <c r="J12" s="9">
        <v>2.6666289999999998E-3</v>
      </c>
      <c r="K12" s="9">
        <v>-0.84018041300000001</v>
      </c>
      <c r="L12" s="9">
        <f t="shared" si="1"/>
        <v>5.444534004428174E-3</v>
      </c>
      <c r="M12" s="9">
        <v>3.0240212770000001</v>
      </c>
      <c r="N12" s="9">
        <v>2.6950730000000001E-3</v>
      </c>
      <c r="O12" s="9">
        <v>14.487464989999999</v>
      </c>
    </row>
    <row r="13" spans="1:18" x14ac:dyDescent="0.2">
      <c r="A13" s="7">
        <v>31747</v>
      </c>
      <c r="B13" s="8">
        <v>135.33000000000001</v>
      </c>
      <c r="C13" s="9">
        <f t="shared" si="2"/>
        <v>0.70000000000001705</v>
      </c>
      <c r="D13" s="9">
        <v>0.34201058200000001</v>
      </c>
      <c r="E13" s="11">
        <f t="shared" si="3"/>
        <v>0.12815642339999092</v>
      </c>
      <c r="F13" s="13">
        <v>884.28171899999995</v>
      </c>
      <c r="G13" s="9">
        <v>29.738092040000002</v>
      </c>
      <c r="H13" s="11">
        <f t="shared" si="4"/>
        <v>1.2038076199323547E-2</v>
      </c>
      <c r="I13" s="9">
        <f t="shared" si="0"/>
        <v>1.7445011660009076E-6</v>
      </c>
      <c r="J13" s="9">
        <v>2.6666289999999998E-3</v>
      </c>
      <c r="K13" s="9">
        <v>-0.84018041300000001</v>
      </c>
      <c r="L13" s="9">
        <f t="shared" si="1"/>
        <v>2.1000437966127702E-8</v>
      </c>
      <c r="M13" s="9">
        <v>3.0240212770000001</v>
      </c>
      <c r="N13" s="9">
        <v>2.6950730000000001E-3</v>
      </c>
      <c r="O13" s="9">
        <v>14.487464989999999</v>
      </c>
    </row>
    <row r="14" spans="1:18" x14ac:dyDescent="0.2">
      <c r="A14" s="7">
        <v>31778</v>
      </c>
      <c r="B14" s="8">
        <v>151.44999999999999</v>
      </c>
      <c r="C14" s="9">
        <f t="shared" si="2"/>
        <v>16.119999999999976</v>
      </c>
      <c r="D14" s="9">
        <v>0.34201058200000001</v>
      </c>
      <c r="E14" s="11">
        <f t="shared" si="3"/>
        <v>248.94495007451923</v>
      </c>
      <c r="F14" s="13">
        <v>884.28171899999995</v>
      </c>
      <c r="G14" s="9">
        <v>29.738092040000002</v>
      </c>
      <c r="H14" s="11">
        <f t="shared" si="4"/>
        <v>0.53056495341992271</v>
      </c>
      <c r="I14" s="9">
        <f t="shared" si="0"/>
        <v>0.14935359391134939</v>
      </c>
      <c r="J14" s="9">
        <v>2.6666289999999998E-3</v>
      </c>
      <c r="K14" s="9">
        <v>-0.84018041300000001</v>
      </c>
      <c r="L14" s="9">
        <f t="shared" si="1"/>
        <v>7.9241782596673138E-2</v>
      </c>
      <c r="M14" s="9">
        <v>3.0240212770000001</v>
      </c>
      <c r="N14" s="9">
        <v>2.6950730000000001E-3</v>
      </c>
      <c r="O14" s="9">
        <v>14.487464989999999</v>
      </c>
    </row>
    <row r="15" spans="1:18" x14ac:dyDescent="0.2">
      <c r="A15" s="7">
        <v>31809</v>
      </c>
      <c r="B15" s="8">
        <v>157.77000000000001</v>
      </c>
      <c r="C15" s="9">
        <f t="shared" si="2"/>
        <v>6.3200000000000216</v>
      </c>
      <c r="D15" s="9">
        <v>0.34201058200000001</v>
      </c>
      <c r="E15" s="11">
        <f t="shared" si="3"/>
        <v>35.736357481720233</v>
      </c>
      <c r="F15" s="13">
        <v>884.28171899999995</v>
      </c>
      <c r="G15" s="9">
        <v>29.738092040000002</v>
      </c>
      <c r="H15" s="11">
        <f t="shared" si="4"/>
        <v>0.20102128307220146</v>
      </c>
      <c r="I15" s="9">
        <f t="shared" si="0"/>
        <v>8.1231808453500805E-3</v>
      </c>
      <c r="J15" s="9">
        <v>2.6666289999999998E-3</v>
      </c>
      <c r="K15" s="9">
        <v>-0.84018041300000001</v>
      </c>
      <c r="L15" s="9">
        <f t="shared" si="1"/>
        <v>1.6329322361598032E-3</v>
      </c>
      <c r="M15" s="9">
        <v>3.0240212770000001</v>
      </c>
      <c r="N15" s="9">
        <v>2.6950730000000001E-3</v>
      </c>
      <c r="O15" s="9">
        <v>14.487464989999999</v>
      </c>
    </row>
    <row r="16" spans="1:18" x14ac:dyDescent="0.2">
      <c r="A16" s="7">
        <v>31837</v>
      </c>
      <c r="B16" s="8">
        <v>173.89</v>
      </c>
      <c r="C16" s="9">
        <f t="shared" si="2"/>
        <v>16.119999999999976</v>
      </c>
      <c r="D16" s="9">
        <v>0.34201058200000001</v>
      </c>
      <c r="E16" s="11">
        <f t="shared" si="3"/>
        <v>248.94495007451923</v>
      </c>
      <c r="F16" s="13">
        <v>884.28171899999995</v>
      </c>
      <c r="G16" s="9">
        <v>29.738092040000002</v>
      </c>
      <c r="H16" s="11">
        <f t="shared" si="4"/>
        <v>0.53056495341992271</v>
      </c>
      <c r="I16" s="9">
        <f t="shared" si="0"/>
        <v>0.14935359391134939</v>
      </c>
      <c r="J16" s="9">
        <v>2.6666289999999998E-3</v>
      </c>
      <c r="K16" s="9">
        <v>-0.84018041300000001</v>
      </c>
      <c r="L16" s="9">
        <f t="shared" si="1"/>
        <v>7.9241782596673138E-2</v>
      </c>
      <c r="M16" s="9">
        <v>3.0240212770000001</v>
      </c>
      <c r="N16" s="9">
        <v>2.6950730000000001E-3</v>
      </c>
      <c r="O16" s="9">
        <v>14.487464989999999</v>
      </c>
    </row>
    <row r="17" spans="1:15" x14ac:dyDescent="0.2">
      <c r="A17" s="7">
        <v>31868</v>
      </c>
      <c r="B17" s="8">
        <v>174.59</v>
      </c>
      <c r="C17" s="9">
        <f t="shared" si="2"/>
        <v>0.70000000000001705</v>
      </c>
      <c r="D17" s="9">
        <v>0.34201058200000001</v>
      </c>
      <c r="E17" s="11">
        <f t="shared" si="3"/>
        <v>0.12815642339999092</v>
      </c>
      <c r="F17" s="13">
        <v>884.28171899999995</v>
      </c>
      <c r="G17" s="9">
        <v>29.738092040000002</v>
      </c>
      <c r="H17" s="11">
        <f t="shared" si="4"/>
        <v>1.2038076199323547E-2</v>
      </c>
      <c r="I17" s="9">
        <f t="shared" si="0"/>
        <v>1.7445011660009076E-6</v>
      </c>
      <c r="J17" s="9">
        <v>2.6666289999999998E-3</v>
      </c>
      <c r="K17" s="9">
        <v>-0.84018041300000001</v>
      </c>
      <c r="L17" s="9">
        <f t="shared" si="1"/>
        <v>2.1000437966127702E-8</v>
      </c>
      <c r="M17" s="9">
        <v>3.0240212770000001</v>
      </c>
      <c r="N17" s="9">
        <v>2.6950730000000001E-3</v>
      </c>
      <c r="O17" s="9">
        <v>14.487464989999999</v>
      </c>
    </row>
    <row r="18" spans="1:15" x14ac:dyDescent="0.2">
      <c r="A18" s="7">
        <v>31898</v>
      </c>
      <c r="B18" s="8">
        <v>204.04</v>
      </c>
      <c r="C18" s="9">
        <f t="shared" si="2"/>
        <v>29.449999999999989</v>
      </c>
      <c r="D18" s="9">
        <v>0.34201058200000001</v>
      </c>
      <c r="E18" s="11">
        <f t="shared" si="3"/>
        <v>847.27504795839934</v>
      </c>
      <c r="F18" s="13">
        <v>884.28171899999995</v>
      </c>
      <c r="G18" s="9">
        <v>29.738092040000002</v>
      </c>
      <c r="H18" s="11">
        <f t="shared" si="4"/>
        <v>0.97881159890310121</v>
      </c>
      <c r="I18" s="9">
        <f t="shared" si="0"/>
        <v>0.93777212923491093</v>
      </c>
      <c r="J18" s="9">
        <v>2.6666289999999998E-3</v>
      </c>
      <c r="K18" s="9">
        <v>-0.84018041300000001</v>
      </c>
      <c r="L18" s="9">
        <f t="shared" si="1"/>
        <v>0.91790223722318887</v>
      </c>
      <c r="M18" s="9">
        <v>3.0240212770000001</v>
      </c>
      <c r="N18" s="9">
        <v>2.6950730000000001E-3</v>
      </c>
      <c r="O18" s="9">
        <v>14.487464989999999</v>
      </c>
    </row>
    <row r="19" spans="1:15" x14ac:dyDescent="0.2">
      <c r="A19" s="7">
        <v>31929</v>
      </c>
      <c r="B19" s="8">
        <v>220.17</v>
      </c>
      <c r="C19" s="9">
        <f t="shared" si="2"/>
        <v>16.129999999999995</v>
      </c>
      <c r="D19" s="9">
        <v>0.34201058200000001</v>
      </c>
      <c r="E19" s="11">
        <f t="shared" si="3"/>
        <v>249.26060986287982</v>
      </c>
      <c r="F19" s="13">
        <v>884.28171899999995</v>
      </c>
      <c r="G19" s="9">
        <v>29.738092040000002</v>
      </c>
      <c r="H19" s="11">
        <f t="shared" si="4"/>
        <v>0.53090122247129856</v>
      </c>
      <c r="I19" s="9">
        <f t="shared" si="0"/>
        <v>0.14963775230962695</v>
      </c>
      <c r="J19" s="9">
        <v>2.6666289999999998E-3</v>
      </c>
      <c r="K19" s="9">
        <v>-0.84018041300000001</v>
      </c>
      <c r="L19" s="9">
        <f t="shared" si="1"/>
        <v>7.9442865629038309E-2</v>
      </c>
      <c r="M19" s="9">
        <v>3.0240212770000001</v>
      </c>
      <c r="N19" s="9">
        <v>2.6950730000000001E-3</v>
      </c>
      <c r="O19" s="9">
        <v>14.487464989999999</v>
      </c>
    </row>
    <row r="20" spans="1:15" x14ac:dyDescent="0.2">
      <c r="A20" s="7">
        <v>31959</v>
      </c>
      <c r="B20" s="8">
        <v>196.33</v>
      </c>
      <c r="C20" s="9">
        <f t="shared" si="2"/>
        <v>-23.839999999999975</v>
      </c>
      <c r="D20" s="9">
        <v>0.34201058200000001</v>
      </c>
      <c r="E20" s="11">
        <f t="shared" si="3"/>
        <v>584.7696357879588</v>
      </c>
      <c r="F20" s="13">
        <v>884.28171899999995</v>
      </c>
      <c r="G20" s="9">
        <v>29.738092040000002</v>
      </c>
      <c r="H20" s="11">
        <f t="shared" si="4"/>
        <v>-0.81316617587548412</v>
      </c>
      <c r="I20" s="9">
        <f t="shared" si="0"/>
        <v>-0.53769737566289166</v>
      </c>
      <c r="J20" s="9">
        <v>2.6666289999999998E-3</v>
      </c>
      <c r="K20" s="9">
        <v>-0.84018041300000001</v>
      </c>
      <c r="L20" s="9">
        <f t="shared" si="1"/>
        <v>0.43723731874607724</v>
      </c>
      <c r="M20" s="9">
        <v>3.0240212770000001</v>
      </c>
      <c r="N20" s="9">
        <v>2.6950730000000001E-3</v>
      </c>
      <c r="O20" s="9">
        <v>14.487464989999999</v>
      </c>
    </row>
    <row r="21" spans="1:15" x14ac:dyDescent="0.2">
      <c r="A21" s="7">
        <v>31990</v>
      </c>
      <c r="B21" s="8">
        <v>194.23</v>
      </c>
      <c r="C21" s="9">
        <f t="shared" si="2"/>
        <v>-2.1000000000000227</v>
      </c>
      <c r="D21" s="9">
        <v>0.34201058200000001</v>
      </c>
      <c r="E21" s="11">
        <f t="shared" si="3"/>
        <v>5.9634156826000897</v>
      </c>
      <c r="F21" s="13">
        <v>884.28171899999995</v>
      </c>
      <c r="G21" s="9">
        <v>29.738092040000002</v>
      </c>
      <c r="H21" s="11">
        <f t="shared" si="4"/>
        <v>-8.2117258185741449E-2</v>
      </c>
      <c r="I21" s="9">
        <f t="shared" si="0"/>
        <v>-5.5373671610761818E-4</v>
      </c>
      <c r="J21" s="9">
        <v>2.6666289999999998E-3</v>
      </c>
      <c r="K21" s="9">
        <v>-0.84018041300000001</v>
      </c>
      <c r="L21" s="9">
        <f t="shared" si="1"/>
        <v>4.5471340883533896E-5</v>
      </c>
      <c r="M21" s="9">
        <v>3.0240212770000001</v>
      </c>
      <c r="N21" s="9">
        <v>2.6950730000000001E-3</v>
      </c>
      <c r="O21" s="9">
        <v>14.487464989999999</v>
      </c>
    </row>
    <row r="22" spans="1:15" x14ac:dyDescent="0.2">
      <c r="A22" s="7">
        <v>32021</v>
      </c>
      <c r="B22" s="8">
        <v>190.72</v>
      </c>
      <c r="C22" s="9">
        <f t="shared" si="2"/>
        <v>-3.5099999999999909</v>
      </c>
      <c r="D22" s="9">
        <v>0.34201058200000001</v>
      </c>
      <c r="E22" s="11">
        <f t="shared" si="3"/>
        <v>14.837985523839908</v>
      </c>
      <c r="F22" s="13">
        <v>884.28171899999995</v>
      </c>
      <c r="G22" s="9">
        <v>29.738092040000002</v>
      </c>
      <c r="H22" s="11">
        <f t="shared" si="4"/>
        <v>-0.12953119442964742</v>
      </c>
      <c r="I22" s="9">
        <f t="shared" si="0"/>
        <v>-2.173317168228152E-3</v>
      </c>
      <c r="J22" s="9">
        <v>2.6666289999999998E-3</v>
      </c>
      <c r="K22" s="9">
        <v>-0.84018041300000001</v>
      </c>
      <c r="L22" s="9">
        <f t="shared" si="1"/>
        <v>2.8151236867505146E-4</v>
      </c>
      <c r="M22" s="9">
        <v>3.0240212770000001</v>
      </c>
      <c r="N22" s="9">
        <v>2.6950730000000001E-3</v>
      </c>
      <c r="O22" s="9">
        <v>14.487464989999999</v>
      </c>
    </row>
    <row r="23" spans="1:15" x14ac:dyDescent="0.2">
      <c r="A23" s="7">
        <v>32051</v>
      </c>
      <c r="B23" s="8">
        <v>186.86</v>
      </c>
      <c r="C23" s="9">
        <f t="shared" si="2"/>
        <v>-3.8599999999999852</v>
      </c>
      <c r="D23" s="9">
        <v>0.34201058200000001</v>
      </c>
      <c r="E23" s="11">
        <f t="shared" si="3"/>
        <v>17.656892931239856</v>
      </c>
      <c r="F23" s="13">
        <v>884.28171899999995</v>
      </c>
      <c r="G23" s="9">
        <v>29.738092040000002</v>
      </c>
      <c r="H23" s="11">
        <f t="shared" si="4"/>
        <v>-0.1413006112277802</v>
      </c>
      <c r="I23" s="9">
        <f t="shared" si="0"/>
        <v>-2.8211886079115059E-3</v>
      </c>
      <c r="J23" s="9">
        <v>2.6666289999999998E-3</v>
      </c>
      <c r="K23" s="9">
        <v>-0.84018041300000001</v>
      </c>
      <c r="L23" s="9">
        <f t="shared" si="1"/>
        <v>3.9863567468674614E-4</v>
      </c>
      <c r="M23" s="9">
        <v>3.0240212770000001</v>
      </c>
      <c r="N23" s="9">
        <v>2.6950730000000001E-3</v>
      </c>
      <c r="O23" s="9">
        <v>14.487464989999999</v>
      </c>
    </row>
    <row r="24" spans="1:15" x14ac:dyDescent="0.2">
      <c r="A24" s="7">
        <v>32082</v>
      </c>
      <c r="B24" s="8">
        <v>161.27000000000001</v>
      </c>
      <c r="C24" s="9">
        <f t="shared" si="2"/>
        <v>-25.590000000000003</v>
      </c>
      <c r="D24" s="9">
        <v>0.34201058200000001</v>
      </c>
      <c r="E24" s="11">
        <f t="shared" si="3"/>
        <v>672.4691728249602</v>
      </c>
      <c r="F24" s="13">
        <v>884.28171899999995</v>
      </c>
      <c r="G24" s="9">
        <v>29.738092040000002</v>
      </c>
      <c r="H24" s="11">
        <f t="shared" si="4"/>
        <v>-0.87201325986614986</v>
      </c>
      <c r="I24" s="9">
        <f t="shared" si="0"/>
        <v>-0.66308509623014555</v>
      </c>
      <c r="J24" s="9">
        <v>2.6666289999999998E-3</v>
      </c>
      <c r="K24" s="9">
        <v>-0.84018041300000001</v>
      </c>
      <c r="L24" s="9">
        <f t="shared" si="1"/>
        <v>0.57821899633230889</v>
      </c>
      <c r="M24" s="9">
        <v>3.0240212770000001</v>
      </c>
      <c r="N24" s="9">
        <v>2.6950730000000001E-3</v>
      </c>
      <c r="O24" s="9">
        <v>14.487464989999999</v>
      </c>
    </row>
    <row r="25" spans="1:15" x14ac:dyDescent="0.2">
      <c r="A25" s="7">
        <v>32112</v>
      </c>
      <c r="B25" s="8">
        <v>148.65</v>
      </c>
      <c r="C25" s="9">
        <f t="shared" si="2"/>
        <v>-12.620000000000005</v>
      </c>
      <c r="D25" s="9">
        <v>0.34201058200000001</v>
      </c>
      <c r="E25" s="11">
        <f t="shared" si="3"/>
        <v>168.0137183278801</v>
      </c>
      <c r="F25" s="13">
        <v>884.28171899999995</v>
      </c>
      <c r="G25" s="9">
        <v>29.738092040000002</v>
      </c>
      <c r="H25" s="11">
        <f t="shared" si="4"/>
        <v>-0.43587230023248003</v>
      </c>
      <c r="I25" s="9">
        <f t="shared" si="0"/>
        <v>-8.2809051682755805E-2</v>
      </c>
      <c r="J25" s="9">
        <v>2.6666289999999998E-3</v>
      </c>
      <c r="K25" s="9">
        <v>-0.84018041300000001</v>
      </c>
      <c r="L25" s="9">
        <f t="shared" si="1"/>
        <v>3.609417183703309E-2</v>
      </c>
      <c r="M25" s="9">
        <v>3.0240212770000001</v>
      </c>
      <c r="N25" s="9">
        <v>2.6950730000000001E-3</v>
      </c>
      <c r="O25" s="9">
        <v>14.487464989999999</v>
      </c>
    </row>
    <row r="26" spans="1:15" x14ac:dyDescent="0.2">
      <c r="A26" s="7">
        <v>32143</v>
      </c>
      <c r="B26" s="8">
        <v>155.66</v>
      </c>
      <c r="C26" s="9">
        <f t="shared" si="2"/>
        <v>7.0099999999999909</v>
      </c>
      <c r="D26" s="9">
        <v>0.34201058200000001</v>
      </c>
      <c r="E26" s="11">
        <f t="shared" si="3"/>
        <v>44.462082878559855</v>
      </c>
      <c r="F26" s="13">
        <v>884.28171899999995</v>
      </c>
      <c r="G26" s="9">
        <v>29.738092040000002</v>
      </c>
      <c r="H26" s="11">
        <f t="shared" si="4"/>
        <v>0.2242238476170911</v>
      </c>
      <c r="I26" s="9">
        <f t="shared" si="0"/>
        <v>1.1273153017733807E-2</v>
      </c>
      <c r="J26" s="9">
        <v>2.6666289999999998E-3</v>
      </c>
      <c r="K26" s="9">
        <v>-0.84018041300000001</v>
      </c>
      <c r="L26" s="9">
        <f t="shared" si="1"/>
        <v>2.5277097444124956E-3</v>
      </c>
      <c r="M26" s="9">
        <v>3.0240212770000001</v>
      </c>
      <c r="N26" s="9">
        <v>2.6950730000000001E-3</v>
      </c>
      <c r="O26" s="9">
        <v>14.487464989999999</v>
      </c>
    </row>
    <row r="27" spans="1:15" x14ac:dyDescent="0.2">
      <c r="A27" s="7">
        <v>32174</v>
      </c>
      <c r="B27" s="8">
        <v>166.01</v>
      </c>
      <c r="C27" s="9">
        <f t="shared" si="2"/>
        <v>10.349999999999994</v>
      </c>
      <c r="D27" s="9">
        <v>0.34201058200000001</v>
      </c>
      <c r="E27" s="11">
        <f t="shared" si="3"/>
        <v>100.15985219079985</v>
      </c>
      <c r="F27" s="13">
        <v>884.28171899999995</v>
      </c>
      <c r="G27" s="9">
        <v>29.738092040000002</v>
      </c>
      <c r="H27" s="11">
        <f t="shared" si="4"/>
        <v>0.33653771077641714</v>
      </c>
      <c r="I27" s="9">
        <f t="shared" si="0"/>
        <v>3.8115463788855143E-2</v>
      </c>
      <c r="J27" s="9">
        <v>2.6666289999999998E-3</v>
      </c>
      <c r="K27" s="9">
        <v>-0.84018041300000001</v>
      </c>
      <c r="L27" s="9">
        <f t="shared" si="1"/>
        <v>1.2827290928682733E-2</v>
      </c>
      <c r="M27" s="9">
        <v>3.0240212770000001</v>
      </c>
      <c r="N27" s="9">
        <v>2.6950730000000001E-3</v>
      </c>
      <c r="O27" s="9">
        <v>14.487464989999999</v>
      </c>
    </row>
    <row r="28" spans="1:15" x14ac:dyDescent="0.2">
      <c r="A28" s="7">
        <v>32203</v>
      </c>
      <c r="B28" s="8">
        <v>171.09</v>
      </c>
      <c r="C28" s="9">
        <f t="shared" si="2"/>
        <v>5.0800000000000125</v>
      </c>
      <c r="D28" s="9">
        <v>0.34201058200000001</v>
      </c>
      <c r="E28" s="11">
        <f t="shared" si="3"/>
        <v>22.448543725080093</v>
      </c>
      <c r="F28" s="13">
        <v>884.28171899999995</v>
      </c>
      <c r="G28" s="9">
        <v>29.738092040000002</v>
      </c>
      <c r="H28" s="11">
        <f t="shared" si="4"/>
        <v>0.15932392070167295</v>
      </c>
      <c r="I28" s="9">
        <f t="shared" si="0"/>
        <v>4.0442962008084421E-3</v>
      </c>
      <c r="J28" s="9">
        <v>2.6666289999999998E-3</v>
      </c>
      <c r="K28" s="9">
        <v>-0.84018041300000001</v>
      </c>
      <c r="L28" s="9">
        <f t="shared" si="1"/>
        <v>6.4435312719168152E-4</v>
      </c>
      <c r="M28" s="9">
        <v>3.0240212770000001</v>
      </c>
      <c r="N28" s="9">
        <v>2.6950730000000001E-3</v>
      </c>
      <c r="O28" s="9">
        <v>14.487464989999999</v>
      </c>
    </row>
    <row r="29" spans="1:15" x14ac:dyDescent="0.2">
      <c r="A29" s="7">
        <v>32234</v>
      </c>
      <c r="B29" s="8">
        <v>170.39</v>
      </c>
      <c r="C29" s="9">
        <f t="shared" si="2"/>
        <v>-0.70000000000001705</v>
      </c>
      <c r="D29" s="9">
        <v>0.34201058200000001</v>
      </c>
      <c r="E29" s="11">
        <f t="shared" si="3"/>
        <v>1.0857860530000141</v>
      </c>
      <c r="F29" s="13">
        <v>884.28171899999995</v>
      </c>
      <c r="G29" s="9">
        <v>29.738092040000002</v>
      </c>
      <c r="H29" s="11">
        <f t="shared" si="4"/>
        <v>-3.5039590993209427E-2</v>
      </c>
      <c r="I29" s="9">
        <f t="shared" si="0"/>
        <v>-4.3020661544009465E-5</v>
      </c>
      <c r="J29" s="9">
        <v>2.6666289999999998E-3</v>
      </c>
      <c r="K29" s="9">
        <v>-0.84018041300000001</v>
      </c>
      <c r="L29" s="9">
        <f t="shared" si="1"/>
        <v>1.5074263847593853E-6</v>
      </c>
      <c r="M29" s="9">
        <v>3.0240212770000001</v>
      </c>
      <c r="N29" s="9">
        <v>2.6950730000000001E-3</v>
      </c>
      <c r="O29" s="9">
        <v>14.487464989999999</v>
      </c>
    </row>
    <row r="30" spans="1:15" x14ac:dyDescent="0.2">
      <c r="A30" s="7">
        <v>32264</v>
      </c>
      <c r="B30" s="8">
        <v>174.59</v>
      </c>
      <c r="C30" s="9">
        <f t="shared" si="2"/>
        <v>4.2000000000000171</v>
      </c>
      <c r="D30" s="9">
        <v>0.34201058200000001</v>
      </c>
      <c r="E30" s="11">
        <f t="shared" si="3"/>
        <v>14.884082349400112</v>
      </c>
      <c r="F30" s="13">
        <v>884.28171899999995</v>
      </c>
      <c r="G30" s="9">
        <v>29.738092040000002</v>
      </c>
      <c r="H30" s="11">
        <f t="shared" si="4"/>
        <v>0.12973224418065313</v>
      </c>
      <c r="I30" s="9">
        <f t="shared" si="0"/>
        <v>2.1834527211025776E-3</v>
      </c>
      <c r="J30" s="9">
        <v>2.6666289999999998E-3</v>
      </c>
      <c r="K30" s="9">
        <v>-0.84018041300000001</v>
      </c>
      <c r="L30" s="9">
        <f t="shared" si="1"/>
        <v>2.8326422157099113E-4</v>
      </c>
      <c r="M30" s="9">
        <v>3.0240212770000001</v>
      </c>
      <c r="N30" s="9">
        <v>2.6950730000000001E-3</v>
      </c>
      <c r="O30" s="9">
        <v>14.487464989999999</v>
      </c>
    </row>
    <row r="31" spans="1:15" x14ac:dyDescent="0.2">
      <c r="A31" s="7">
        <v>32295</v>
      </c>
      <c r="B31" s="8">
        <v>166.88</v>
      </c>
      <c r="C31" s="9">
        <f t="shared" si="2"/>
        <v>-7.710000000000008</v>
      </c>
      <c r="D31" s="9">
        <v>0.34201058200000001</v>
      </c>
      <c r="E31" s="11">
        <f t="shared" si="3"/>
        <v>64.834874412640119</v>
      </c>
      <c r="F31" s="13">
        <v>884.28171899999995</v>
      </c>
      <c r="G31" s="9">
        <v>29.738092040000002</v>
      </c>
      <c r="H31" s="11">
        <f t="shared" si="4"/>
        <v>-0.2707641960072435</v>
      </c>
      <c r="I31" s="9">
        <f t="shared" si="0"/>
        <v>-1.9850603149456577E-2</v>
      </c>
      <c r="J31" s="9">
        <v>2.6666289999999998E-3</v>
      </c>
      <c r="K31" s="9">
        <v>-0.84018041300000001</v>
      </c>
      <c r="L31" s="9">
        <f t="shared" si="1"/>
        <v>5.3748326020214661E-3</v>
      </c>
      <c r="M31" s="9">
        <v>3.0240212770000001</v>
      </c>
      <c r="N31" s="9">
        <v>2.6950730000000001E-3</v>
      </c>
      <c r="O31" s="9">
        <v>14.487464989999999</v>
      </c>
    </row>
    <row r="32" spans="1:15" x14ac:dyDescent="0.2">
      <c r="A32" s="7">
        <v>32325</v>
      </c>
      <c r="B32" s="8">
        <v>181.96</v>
      </c>
      <c r="C32" s="9">
        <f t="shared" si="2"/>
        <v>15.080000000000013</v>
      </c>
      <c r="D32" s="9">
        <v>0.34201058200000001</v>
      </c>
      <c r="E32" s="11">
        <f t="shared" si="3"/>
        <v>217.20833208508034</v>
      </c>
      <c r="F32" s="13">
        <v>884.28171899999995</v>
      </c>
      <c r="G32" s="9">
        <v>29.738092040000002</v>
      </c>
      <c r="H32" s="11">
        <f t="shared" si="4"/>
        <v>0.49559297207690028</v>
      </c>
      <c r="I32" s="9">
        <f t="shared" si="0"/>
        <v>0.12172377630751359</v>
      </c>
      <c r="J32" s="9">
        <v>2.6666289999999998E-3</v>
      </c>
      <c r="K32" s="9">
        <v>-0.84018041300000001</v>
      </c>
      <c r="L32" s="9">
        <f t="shared" si="1"/>
        <v>6.0325448072664434E-2</v>
      </c>
      <c r="M32" s="9">
        <v>3.0240212770000001</v>
      </c>
      <c r="N32" s="9">
        <v>2.6950730000000001E-3</v>
      </c>
      <c r="O32" s="9">
        <v>14.487464989999999</v>
      </c>
    </row>
    <row r="33" spans="1:15" x14ac:dyDescent="0.2">
      <c r="A33" s="7">
        <v>32356</v>
      </c>
      <c r="B33" s="8">
        <v>171.09</v>
      </c>
      <c r="C33" s="9">
        <f t="shared" si="2"/>
        <v>-10.870000000000005</v>
      </c>
      <c r="D33" s="9">
        <v>0.34201058200000001</v>
      </c>
      <c r="E33" s="11">
        <f t="shared" si="3"/>
        <v>125.70918129088008</v>
      </c>
      <c r="F33" s="13">
        <v>884.28171899999995</v>
      </c>
      <c r="G33" s="9">
        <v>29.738092040000002</v>
      </c>
      <c r="H33" s="11">
        <f t="shared" si="4"/>
        <v>-0.37702521624181523</v>
      </c>
      <c r="I33" s="9">
        <f t="shared" si="0"/>
        <v>-5.3593385596871268E-2</v>
      </c>
      <c r="J33" s="9">
        <v>2.6666289999999998E-3</v>
      </c>
      <c r="K33" s="9">
        <v>-0.84018041300000001</v>
      </c>
      <c r="L33" s="9">
        <f t="shared" si="1"/>
        <v>2.0206057793791379E-2</v>
      </c>
      <c r="M33" s="9">
        <v>3.0240212770000001</v>
      </c>
      <c r="N33" s="9">
        <v>2.6950730000000001E-3</v>
      </c>
      <c r="O33" s="9">
        <v>14.487464989999999</v>
      </c>
    </row>
    <row r="34" spans="1:15" x14ac:dyDescent="0.2">
      <c r="A34" s="7">
        <v>32387</v>
      </c>
      <c r="B34" s="8">
        <v>159.16999999999999</v>
      </c>
      <c r="C34" s="9">
        <f t="shared" si="2"/>
        <v>-11.920000000000016</v>
      </c>
      <c r="D34" s="9">
        <v>0.34201058200000001</v>
      </c>
      <c r="E34" s="11">
        <f t="shared" si="3"/>
        <v>150.35690351308037</v>
      </c>
      <c r="F34" s="13">
        <v>884.28171899999995</v>
      </c>
      <c r="G34" s="9">
        <v>29.738092040000002</v>
      </c>
      <c r="H34" s="11">
        <f t="shared" si="4"/>
        <v>-0.41233346663621451</v>
      </c>
      <c r="I34" s="9">
        <f t="shared" si="0"/>
        <v>-7.0104477362371145E-2</v>
      </c>
      <c r="J34" s="9">
        <v>2.6666289999999998E-3</v>
      </c>
      <c r="K34" s="9">
        <v>-0.84018041300000001</v>
      </c>
      <c r="L34" s="9">
        <f t="shared" si="1"/>
        <v>2.890642217754652E-2</v>
      </c>
      <c r="M34" s="9">
        <v>3.0240212770000001</v>
      </c>
      <c r="N34" s="9">
        <v>2.6950730000000001E-3</v>
      </c>
      <c r="O34" s="9">
        <v>14.487464989999999</v>
      </c>
    </row>
    <row r="35" spans="1:15" x14ac:dyDescent="0.2">
      <c r="A35" s="7">
        <v>32417</v>
      </c>
      <c r="B35" s="8">
        <v>168.63</v>
      </c>
      <c r="C35" s="9">
        <f t="shared" si="2"/>
        <v>9.460000000000008</v>
      </c>
      <c r="D35" s="9">
        <v>0.34201058200000001</v>
      </c>
      <c r="E35" s="11">
        <f t="shared" si="3"/>
        <v>83.137731026760122</v>
      </c>
      <c r="F35" s="13">
        <v>884.28171899999995</v>
      </c>
      <c r="G35" s="9">
        <v>29.738092040000002</v>
      </c>
      <c r="H35" s="11">
        <f t="shared" si="4"/>
        <v>0.30660976520402239</v>
      </c>
      <c r="I35" s="9">
        <f t="shared" si="0"/>
        <v>2.8824245475539023E-2</v>
      </c>
      <c r="J35" s="9">
        <v>2.6666289999999998E-3</v>
      </c>
      <c r="K35" s="9">
        <v>-0.84018041300000001</v>
      </c>
      <c r="L35" s="9">
        <f t="shared" si="1"/>
        <v>8.8377951374381241E-3</v>
      </c>
      <c r="M35" s="9">
        <v>3.0240212770000001</v>
      </c>
      <c r="N35" s="9">
        <v>2.6950730000000001E-3</v>
      </c>
      <c r="O35" s="9">
        <v>14.487464989999999</v>
      </c>
    </row>
    <row r="36" spans="1:15" x14ac:dyDescent="0.2">
      <c r="A36" s="7">
        <v>32448</v>
      </c>
      <c r="B36" s="8">
        <v>174.94</v>
      </c>
      <c r="C36" s="9">
        <f t="shared" si="2"/>
        <v>6.3100000000000023</v>
      </c>
      <c r="D36" s="9">
        <v>0.34201058200000001</v>
      </c>
      <c r="E36" s="11">
        <f t="shared" si="3"/>
        <v>35.616897693360002</v>
      </c>
      <c r="F36" s="13">
        <v>884.28171899999995</v>
      </c>
      <c r="G36" s="9">
        <v>29.738092040000002</v>
      </c>
      <c r="H36" s="11">
        <f t="shared" si="4"/>
        <v>0.20068501402082559</v>
      </c>
      <c r="I36" s="9">
        <f t="shared" si="0"/>
        <v>8.0824835504631695E-3</v>
      </c>
      <c r="J36" s="9">
        <v>2.6666289999999998E-3</v>
      </c>
      <c r="K36" s="9">
        <v>-0.84018041300000001</v>
      </c>
      <c r="L36" s="9">
        <f t="shared" si="1"/>
        <v>1.6220333246477932E-3</v>
      </c>
      <c r="M36" s="9">
        <v>3.0240212770000001</v>
      </c>
      <c r="N36" s="9">
        <v>2.6950730000000001E-3</v>
      </c>
      <c r="O36" s="9">
        <v>14.487464989999999</v>
      </c>
    </row>
    <row r="37" spans="1:15" x14ac:dyDescent="0.2">
      <c r="A37" s="7">
        <v>32478</v>
      </c>
      <c r="B37" s="8">
        <v>178.8</v>
      </c>
      <c r="C37" s="9">
        <f t="shared" si="2"/>
        <v>3.8600000000000136</v>
      </c>
      <c r="D37" s="9">
        <v>0.34201058200000001</v>
      </c>
      <c r="E37" s="11">
        <f t="shared" si="3"/>
        <v>12.376249545160075</v>
      </c>
      <c r="F37" s="13">
        <v>884.28171899999995</v>
      </c>
      <c r="G37" s="9">
        <v>29.738092040000002</v>
      </c>
      <c r="H37" s="11">
        <f t="shared" si="4"/>
        <v>0.11829909643389527</v>
      </c>
      <c r="I37" s="9">
        <f t="shared" si="0"/>
        <v>1.6555575513650207E-3</v>
      </c>
      <c r="J37" s="9">
        <v>2.6666289999999998E-3</v>
      </c>
      <c r="K37" s="9">
        <v>-0.84018041300000001</v>
      </c>
      <c r="L37" s="9">
        <f t="shared" si="1"/>
        <v>1.9585096242079409E-4</v>
      </c>
      <c r="M37" s="9">
        <v>3.0240212770000001</v>
      </c>
      <c r="N37" s="9">
        <v>2.6950730000000001E-3</v>
      </c>
      <c r="O37" s="9">
        <v>14.487464989999999</v>
      </c>
    </row>
    <row r="38" spans="1:15" x14ac:dyDescent="0.2">
      <c r="A38" s="7">
        <v>32509</v>
      </c>
      <c r="B38" s="8">
        <v>179.85</v>
      </c>
      <c r="C38" s="9">
        <f t="shared" si="2"/>
        <v>1.0499999999999829</v>
      </c>
      <c r="D38" s="9">
        <v>0.34201058200000001</v>
      </c>
      <c r="E38" s="11">
        <f t="shared" si="3"/>
        <v>0.50124901599995453</v>
      </c>
      <c r="F38" s="13">
        <v>884.28171899999995</v>
      </c>
      <c r="G38" s="9">
        <v>29.738092040000002</v>
      </c>
      <c r="H38" s="11">
        <f t="shared" si="4"/>
        <v>2.3807492997455357E-2</v>
      </c>
      <c r="I38" s="9">
        <f t="shared" si="0"/>
        <v>1.3494009009610308E-5</v>
      </c>
      <c r="J38" s="9">
        <v>2.6666289999999998E-3</v>
      </c>
      <c r="K38" s="9">
        <v>-0.84018041300000001</v>
      </c>
      <c r="L38" s="9">
        <f t="shared" si="1"/>
        <v>3.2125852500389688E-7</v>
      </c>
      <c r="M38" s="9">
        <v>3.0240212770000001</v>
      </c>
      <c r="N38" s="9">
        <v>2.6950730000000001E-3</v>
      </c>
      <c r="O38" s="9">
        <v>14.487464989999999</v>
      </c>
    </row>
    <row r="39" spans="1:15" x14ac:dyDescent="0.2">
      <c r="A39" s="7">
        <v>32540</v>
      </c>
      <c r="B39" s="8">
        <v>200.89</v>
      </c>
      <c r="C39" s="9">
        <f t="shared" si="2"/>
        <v>21.039999999999992</v>
      </c>
      <c r="D39" s="9">
        <v>0.34201058200000001</v>
      </c>
      <c r="E39" s="11">
        <f t="shared" si="3"/>
        <v>428.40676594763966</v>
      </c>
      <c r="F39" s="13">
        <v>884.28171899999995</v>
      </c>
      <c r="G39" s="9">
        <v>29.738092040000002</v>
      </c>
      <c r="H39" s="11">
        <f t="shared" si="4"/>
        <v>0.69600932669653515</v>
      </c>
      <c r="I39" s="9">
        <f t="shared" si="0"/>
        <v>0.33716709018471652</v>
      </c>
      <c r="J39" s="9">
        <v>2.6666289999999998E-3</v>
      </c>
      <c r="K39" s="9">
        <v>-0.84018041300000001</v>
      </c>
      <c r="L39" s="9">
        <f t="shared" si="1"/>
        <v>0.23467143942369448</v>
      </c>
      <c r="M39" s="9">
        <v>3.0240212770000001</v>
      </c>
      <c r="N39" s="9">
        <v>2.6950730000000001E-3</v>
      </c>
      <c r="O39" s="9">
        <v>14.487464989999999</v>
      </c>
    </row>
    <row r="40" spans="1:15" x14ac:dyDescent="0.2">
      <c r="A40" s="7">
        <v>32568</v>
      </c>
      <c r="B40" s="8">
        <v>191.77</v>
      </c>
      <c r="C40" s="9">
        <f t="shared" si="2"/>
        <v>-9.1199999999999761</v>
      </c>
      <c r="D40" s="9">
        <v>0.34201058200000001</v>
      </c>
      <c r="E40" s="11">
        <f t="shared" si="3"/>
        <v>89.529644253879539</v>
      </c>
      <c r="F40" s="13">
        <v>884.28171899999995</v>
      </c>
      <c r="G40" s="9">
        <v>29.738092040000002</v>
      </c>
      <c r="H40" s="11">
        <f t="shared" si="4"/>
        <v>-0.31817813225114949</v>
      </c>
      <c r="I40" s="9">
        <f t="shared" si="0"/>
        <v>-3.2211502614416403E-2</v>
      </c>
      <c r="J40" s="9">
        <v>2.6666289999999998E-3</v>
      </c>
      <c r="K40" s="9">
        <v>-0.84018041300000001</v>
      </c>
      <c r="L40" s="9">
        <f t="shared" si="1"/>
        <v>1.0248995738858031E-2</v>
      </c>
      <c r="M40" s="9">
        <v>3.0240212770000001</v>
      </c>
      <c r="N40" s="9">
        <v>2.6950730000000001E-3</v>
      </c>
      <c r="O40" s="9">
        <v>14.487464989999999</v>
      </c>
    </row>
    <row r="41" spans="1:15" x14ac:dyDescent="0.2">
      <c r="A41" s="7">
        <v>32599</v>
      </c>
      <c r="B41" s="8">
        <v>194.23</v>
      </c>
      <c r="C41" s="9">
        <f t="shared" si="2"/>
        <v>2.4599999999999795</v>
      </c>
      <c r="D41" s="9">
        <v>0.34201058200000001</v>
      </c>
      <c r="E41" s="11">
        <f t="shared" si="3"/>
        <v>4.4858791747598925</v>
      </c>
      <c r="F41" s="13">
        <v>884.28171899999995</v>
      </c>
      <c r="G41" s="9">
        <v>29.738092040000002</v>
      </c>
      <c r="H41" s="11">
        <f t="shared" si="4"/>
        <v>7.1221429241362308E-2</v>
      </c>
      <c r="I41" s="9">
        <f t="shared" si="0"/>
        <v>3.6127012885760125E-4</v>
      </c>
      <c r="J41" s="9">
        <v>2.6666289999999998E-3</v>
      </c>
      <c r="K41" s="9">
        <v>-0.84018041300000001</v>
      </c>
      <c r="L41" s="9">
        <f t="shared" si="1"/>
        <v>2.5730174919449492E-5</v>
      </c>
      <c r="M41" s="9">
        <v>3.0240212770000001</v>
      </c>
      <c r="N41" s="9">
        <v>2.6950730000000001E-3</v>
      </c>
      <c r="O41" s="9">
        <v>14.487464989999999</v>
      </c>
    </row>
    <row r="42" spans="1:15" x14ac:dyDescent="0.2">
      <c r="A42" s="7">
        <v>32629</v>
      </c>
      <c r="B42" s="8">
        <v>187.92</v>
      </c>
      <c r="C42" s="9">
        <f t="shared" si="2"/>
        <v>-6.3100000000000023</v>
      </c>
      <c r="D42" s="9">
        <v>0.34201058200000001</v>
      </c>
      <c r="E42" s="11">
        <f t="shared" si="3"/>
        <v>44.249244783040012</v>
      </c>
      <c r="F42" s="13">
        <v>884.28171899999995</v>
      </c>
      <c r="G42" s="9">
        <v>29.738092040000002</v>
      </c>
      <c r="H42" s="11">
        <f t="shared" si="4"/>
        <v>-0.22368652881471149</v>
      </c>
      <c r="I42" s="9">
        <f t="shared" si="0"/>
        <v>-1.1192303812149553E-2</v>
      </c>
      <c r="J42" s="9">
        <v>2.6666289999999998E-3</v>
      </c>
      <c r="K42" s="9">
        <v>-0.84018041300000001</v>
      </c>
      <c r="L42" s="9">
        <f t="shared" si="1"/>
        <v>2.5035675891793962E-3</v>
      </c>
      <c r="M42" s="9">
        <v>3.0240212770000001</v>
      </c>
      <c r="N42" s="9">
        <v>2.6950730000000001E-3</v>
      </c>
      <c r="O42" s="9">
        <v>14.487464989999999</v>
      </c>
    </row>
    <row r="43" spans="1:15" x14ac:dyDescent="0.2">
      <c r="A43" s="7">
        <v>32660</v>
      </c>
      <c r="B43" s="8">
        <v>177.4</v>
      </c>
      <c r="C43" s="9">
        <f t="shared" si="2"/>
        <v>-10.519999999999982</v>
      </c>
      <c r="D43" s="9">
        <v>0.34201058200000001</v>
      </c>
      <c r="E43" s="11">
        <f t="shared" si="3"/>
        <v>117.9832738834796</v>
      </c>
      <c r="F43" s="13">
        <v>884.28171899999995</v>
      </c>
      <c r="G43" s="9">
        <v>29.738092040000002</v>
      </c>
      <c r="H43" s="11">
        <f t="shared" si="4"/>
        <v>-0.36525579944368153</v>
      </c>
      <c r="I43" s="9">
        <f t="shared" si="0"/>
        <v>-4.8729433308915382E-2</v>
      </c>
      <c r="J43" s="9">
        <v>2.6666289999999998E-3</v>
      </c>
      <c r="K43" s="9">
        <v>-0.84018041300000001</v>
      </c>
      <c r="L43" s="9">
        <f t="shared" si="1"/>
        <v>1.7798708119685449E-2</v>
      </c>
      <c r="M43" s="9">
        <v>3.0240212770000001</v>
      </c>
      <c r="N43" s="9">
        <v>2.6950730000000001E-3</v>
      </c>
      <c r="O43" s="9">
        <v>14.487464989999999</v>
      </c>
    </row>
    <row r="44" spans="1:15" x14ac:dyDescent="0.2">
      <c r="A44" s="7">
        <v>32690</v>
      </c>
      <c r="B44" s="8">
        <v>176.7</v>
      </c>
      <c r="C44" s="9">
        <f t="shared" si="2"/>
        <v>-0.70000000000001705</v>
      </c>
      <c r="D44" s="9">
        <v>0.34201058200000001</v>
      </c>
      <c r="E44" s="11">
        <f t="shared" si="3"/>
        <v>1.0857860530000141</v>
      </c>
      <c r="F44" s="13">
        <v>884.28171899999995</v>
      </c>
      <c r="G44" s="9">
        <v>29.738092040000002</v>
      </c>
      <c r="H44" s="11">
        <f t="shared" si="4"/>
        <v>-3.5039590993209427E-2</v>
      </c>
      <c r="I44" s="9">
        <f t="shared" si="0"/>
        <v>-4.3020661544009465E-5</v>
      </c>
      <c r="J44" s="9">
        <v>2.6666289999999998E-3</v>
      </c>
      <c r="K44" s="9">
        <v>-0.84018041300000001</v>
      </c>
      <c r="L44" s="9">
        <f t="shared" si="1"/>
        <v>1.5074263847593853E-6</v>
      </c>
      <c r="M44" s="9">
        <v>3.0240212770000001</v>
      </c>
      <c r="N44" s="9">
        <v>2.6950730000000001E-3</v>
      </c>
      <c r="O44" s="9">
        <v>14.487464989999999</v>
      </c>
    </row>
    <row r="45" spans="1:15" x14ac:dyDescent="0.2">
      <c r="A45" s="7">
        <v>32721</v>
      </c>
      <c r="B45" s="8">
        <v>179.5</v>
      </c>
      <c r="C45" s="9">
        <f t="shared" si="2"/>
        <v>2.8000000000000114</v>
      </c>
      <c r="D45" s="9">
        <v>0.34201058200000001</v>
      </c>
      <c r="E45" s="11">
        <f t="shared" si="3"/>
        <v>6.0417119790000351</v>
      </c>
      <c r="F45" s="13">
        <v>884.28171899999995</v>
      </c>
      <c r="G45" s="9">
        <v>29.738092040000002</v>
      </c>
      <c r="H45" s="11">
        <f t="shared" si="4"/>
        <v>8.2654576988121106E-2</v>
      </c>
      <c r="I45" s="9">
        <f t="shared" si="0"/>
        <v>5.6467781134586839E-4</v>
      </c>
      <c r="J45" s="9">
        <v>2.6666289999999998E-3</v>
      </c>
      <c r="K45" s="9">
        <v>-0.84018041300000001</v>
      </c>
      <c r="L45" s="9">
        <f t="shared" si="1"/>
        <v>4.6673205631370803E-5</v>
      </c>
      <c r="M45" s="9">
        <v>3.0240212770000001</v>
      </c>
      <c r="N45" s="9">
        <v>2.6950730000000001E-3</v>
      </c>
      <c r="O45" s="9">
        <v>14.487464989999999</v>
      </c>
    </row>
    <row r="46" spans="1:15" x14ac:dyDescent="0.2">
      <c r="A46" s="7">
        <v>32752</v>
      </c>
      <c r="B46" s="8">
        <v>187.57</v>
      </c>
      <c r="C46" s="9">
        <f t="shared" si="2"/>
        <v>8.0699999999999932</v>
      </c>
      <c r="D46" s="9">
        <v>0.34201058200000001</v>
      </c>
      <c r="E46" s="11">
        <f t="shared" si="3"/>
        <v>59.721820444719867</v>
      </c>
      <c r="F46" s="13">
        <v>884.28171899999995</v>
      </c>
      <c r="G46" s="9">
        <v>29.738092040000002</v>
      </c>
      <c r="H46" s="11">
        <f t="shared" si="4"/>
        <v>0.25986836706286531</v>
      </c>
      <c r="I46" s="9">
        <f t="shared" si="0"/>
        <v>1.7549318353307763E-2</v>
      </c>
      <c r="J46" s="9">
        <v>2.6666289999999998E-3</v>
      </c>
      <c r="K46" s="9">
        <v>-0.84018041300000001</v>
      </c>
      <c r="L46" s="9">
        <f t="shared" si="1"/>
        <v>4.5605127035404612E-3</v>
      </c>
      <c r="M46" s="9">
        <v>3.0240212770000001</v>
      </c>
      <c r="N46" s="9">
        <v>2.6950730000000001E-3</v>
      </c>
      <c r="O46" s="9">
        <v>14.487464989999999</v>
      </c>
    </row>
    <row r="47" spans="1:15" x14ac:dyDescent="0.2">
      <c r="A47" s="7">
        <v>32782</v>
      </c>
      <c r="B47" s="8">
        <v>189.32</v>
      </c>
      <c r="C47" s="9">
        <f t="shared" si="2"/>
        <v>1.75</v>
      </c>
      <c r="D47" s="9">
        <v>0.34201058200000001</v>
      </c>
      <c r="E47" s="11">
        <f t="shared" si="3"/>
        <v>1.9824342011999789</v>
      </c>
      <c r="F47" s="13">
        <v>884.28171899999995</v>
      </c>
      <c r="G47" s="9">
        <v>29.738092040000002</v>
      </c>
      <c r="H47" s="11">
        <f t="shared" si="4"/>
        <v>4.7346326593721851E-2</v>
      </c>
      <c r="I47" s="9">
        <f t="shared" si="0"/>
        <v>1.0613505971317912E-4</v>
      </c>
      <c r="J47" s="9">
        <v>2.6666289999999998E-3</v>
      </c>
      <c r="K47" s="9">
        <v>-0.84018041300000001</v>
      </c>
      <c r="L47" s="9">
        <f t="shared" si="1"/>
        <v>5.0251052002243492E-6</v>
      </c>
      <c r="M47" s="9">
        <v>3.0240212770000001</v>
      </c>
      <c r="N47" s="9">
        <v>2.6950730000000001E-3</v>
      </c>
      <c r="O47" s="9">
        <v>14.487464989999999</v>
      </c>
    </row>
    <row r="48" spans="1:15" x14ac:dyDescent="0.2">
      <c r="A48" s="7">
        <v>32813</v>
      </c>
      <c r="B48" s="8">
        <v>178.45</v>
      </c>
      <c r="C48" s="9">
        <f t="shared" si="2"/>
        <v>-10.870000000000005</v>
      </c>
      <c r="D48" s="9">
        <v>0.34201058200000001</v>
      </c>
      <c r="E48" s="11">
        <f t="shared" si="3"/>
        <v>125.70918129088008</v>
      </c>
      <c r="F48" s="13">
        <v>884.28171899999995</v>
      </c>
      <c r="G48" s="9">
        <v>29.738092040000002</v>
      </c>
      <c r="H48" s="11">
        <f t="shared" si="4"/>
        <v>-0.37702521624181523</v>
      </c>
      <c r="I48" s="9">
        <f t="shared" si="0"/>
        <v>-5.3593385596871268E-2</v>
      </c>
      <c r="J48" s="9">
        <v>2.6666289999999998E-3</v>
      </c>
      <c r="K48" s="9">
        <v>-0.84018041300000001</v>
      </c>
      <c r="L48" s="9">
        <f t="shared" si="1"/>
        <v>2.0206057793791379E-2</v>
      </c>
      <c r="M48" s="9">
        <v>3.0240212770000001</v>
      </c>
      <c r="N48" s="9">
        <v>2.6950730000000001E-3</v>
      </c>
      <c r="O48" s="9">
        <v>14.487464989999999</v>
      </c>
    </row>
    <row r="49" spans="1:15" x14ac:dyDescent="0.2">
      <c r="A49" s="7">
        <v>32843</v>
      </c>
      <c r="B49" s="8">
        <v>192.12</v>
      </c>
      <c r="C49" s="9">
        <f t="shared" si="2"/>
        <v>13.670000000000016</v>
      </c>
      <c r="D49" s="9">
        <v>0.34201058200000001</v>
      </c>
      <c r="E49" s="11">
        <f t="shared" si="3"/>
        <v>177.63530192632038</v>
      </c>
      <c r="F49" s="13">
        <v>884.28171899999995</v>
      </c>
      <c r="G49" s="9">
        <v>29.738092040000002</v>
      </c>
      <c r="H49" s="11">
        <f t="shared" si="4"/>
        <v>0.44817903583299334</v>
      </c>
      <c r="I49" s="9">
        <f t="shared" si="0"/>
        <v>9.0023234709560918E-2</v>
      </c>
      <c r="J49" s="9">
        <v>2.6666289999999998E-3</v>
      </c>
      <c r="K49" s="9">
        <v>-0.84018041300000001</v>
      </c>
      <c r="L49" s="9">
        <f t="shared" si="1"/>
        <v>4.0346526534698272E-2</v>
      </c>
      <c r="M49" s="9">
        <v>3.0240212770000001</v>
      </c>
      <c r="N49" s="9">
        <v>2.6950730000000001E-3</v>
      </c>
      <c r="O49" s="9">
        <v>14.487464989999999</v>
      </c>
    </row>
    <row r="50" spans="1:15" x14ac:dyDescent="0.2">
      <c r="A50" s="7">
        <v>32874</v>
      </c>
      <c r="B50" s="8">
        <v>216.66</v>
      </c>
      <c r="C50" s="9">
        <f t="shared" si="2"/>
        <v>24.539999999999992</v>
      </c>
      <c r="D50" s="9">
        <v>0.34201058200000001</v>
      </c>
      <c r="E50" s="11">
        <f t="shared" si="3"/>
        <v>585.54269187363957</v>
      </c>
      <c r="F50" s="13">
        <v>884.28171899999995</v>
      </c>
      <c r="G50" s="9">
        <v>29.738092040000002</v>
      </c>
      <c r="H50" s="11">
        <f t="shared" si="4"/>
        <v>0.81370349467786474</v>
      </c>
      <c r="I50" s="9">
        <f t="shared" si="0"/>
        <v>0.53876396894207756</v>
      </c>
      <c r="J50" s="9">
        <v>2.6666289999999998E-3</v>
      </c>
      <c r="K50" s="9">
        <v>-0.84018041300000001</v>
      </c>
      <c r="L50" s="9">
        <f t="shared" si="1"/>
        <v>0.43839412433468511</v>
      </c>
      <c r="M50" s="9">
        <v>3.0240212770000001</v>
      </c>
      <c r="N50" s="9">
        <v>2.6950730000000001E-3</v>
      </c>
      <c r="O50" s="9">
        <v>14.487464989999999</v>
      </c>
    </row>
    <row r="51" spans="1:15" x14ac:dyDescent="0.2">
      <c r="A51" s="7">
        <v>32905</v>
      </c>
      <c r="B51" s="8">
        <v>214.21</v>
      </c>
      <c r="C51" s="9">
        <f t="shared" si="2"/>
        <v>-2.4499999999999886</v>
      </c>
      <c r="D51" s="9">
        <v>0.34201058200000001</v>
      </c>
      <c r="E51" s="11">
        <f t="shared" si="3"/>
        <v>7.7953230899999149</v>
      </c>
      <c r="F51" s="13">
        <v>884.28171899999995</v>
      </c>
      <c r="G51" s="9">
        <v>29.738092040000002</v>
      </c>
      <c r="H51" s="11">
        <f t="shared" si="4"/>
        <v>-9.388667498387325E-2</v>
      </c>
      <c r="I51" s="9">
        <f t="shared" si="0"/>
        <v>-8.275836006188459E-4</v>
      </c>
      <c r="J51" s="9">
        <v>2.6666289999999998E-3</v>
      </c>
      <c r="K51" s="9">
        <v>-0.84018041300000001</v>
      </c>
      <c r="L51" s="9">
        <f t="shared" si="1"/>
        <v>7.7699072533285153E-5</v>
      </c>
      <c r="M51" s="9">
        <v>3.0240212770000001</v>
      </c>
      <c r="N51" s="9">
        <v>2.6950730000000001E-3</v>
      </c>
      <c r="O51" s="9">
        <v>14.487464989999999</v>
      </c>
    </row>
    <row r="52" spans="1:15" x14ac:dyDescent="0.2">
      <c r="A52" s="7">
        <v>32933</v>
      </c>
      <c r="B52" s="8">
        <v>207.9</v>
      </c>
      <c r="C52" s="9">
        <f t="shared" si="2"/>
        <v>-6.3100000000000023</v>
      </c>
      <c r="D52" s="9">
        <v>0.34201058200000001</v>
      </c>
      <c r="E52" s="11">
        <f t="shared" si="3"/>
        <v>44.249244783040012</v>
      </c>
      <c r="F52" s="13">
        <v>884.28171899999995</v>
      </c>
      <c r="G52" s="9">
        <v>29.738092040000002</v>
      </c>
      <c r="H52" s="11">
        <f t="shared" si="4"/>
        <v>-0.22368652881471149</v>
      </c>
      <c r="I52" s="9">
        <f t="shared" si="0"/>
        <v>-1.1192303812149553E-2</v>
      </c>
      <c r="J52" s="9">
        <v>2.6666289999999998E-3</v>
      </c>
      <c r="K52" s="9">
        <v>-0.84018041300000001</v>
      </c>
      <c r="L52" s="9">
        <f t="shared" si="1"/>
        <v>2.5035675891793962E-3</v>
      </c>
      <c r="M52" s="9">
        <v>3.0240212770000001</v>
      </c>
      <c r="N52" s="9">
        <v>2.6950730000000001E-3</v>
      </c>
      <c r="O52" s="9">
        <v>14.487464989999999</v>
      </c>
    </row>
    <row r="53" spans="1:15" x14ac:dyDescent="0.2">
      <c r="A53" s="7">
        <v>32964</v>
      </c>
      <c r="B53" s="8">
        <v>190.02</v>
      </c>
      <c r="C53" s="9">
        <f t="shared" si="2"/>
        <v>-17.879999999999995</v>
      </c>
      <c r="D53" s="9">
        <v>0.34201058200000001</v>
      </c>
      <c r="E53" s="11">
        <f t="shared" si="3"/>
        <v>332.04166965051985</v>
      </c>
      <c r="F53" s="13">
        <v>884.28171899999995</v>
      </c>
      <c r="G53" s="9">
        <v>29.738092040000002</v>
      </c>
      <c r="H53" s="11">
        <f t="shared" si="4"/>
        <v>-0.61274982125584931</v>
      </c>
      <c r="I53" s="9">
        <f t="shared" si="0"/>
        <v>-0.2300644838367232</v>
      </c>
      <c r="J53" s="9">
        <v>2.6666289999999998E-3</v>
      </c>
      <c r="K53" s="9">
        <v>-0.84018041300000001</v>
      </c>
      <c r="L53" s="9">
        <f t="shared" si="1"/>
        <v>0.14097197134827139</v>
      </c>
      <c r="M53" s="9">
        <v>3.0240212770000001</v>
      </c>
      <c r="N53" s="9">
        <v>2.6950730000000001E-3</v>
      </c>
      <c r="O53" s="9">
        <v>14.487464989999999</v>
      </c>
    </row>
    <row r="54" spans="1:15" x14ac:dyDescent="0.2">
      <c r="A54" s="7">
        <v>32994</v>
      </c>
      <c r="B54" s="8">
        <v>174.59</v>
      </c>
      <c r="C54" s="9">
        <f t="shared" si="2"/>
        <v>-15.430000000000007</v>
      </c>
      <c r="D54" s="9">
        <v>0.34201058200000001</v>
      </c>
      <c r="E54" s="11">
        <f t="shared" si="3"/>
        <v>248.7563177987202</v>
      </c>
      <c r="F54" s="13">
        <v>884.28171899999995</v>
      </c>
      <c r="G54" s="9">
        <v>29.738092040000002</v>
      </c>
      <c r="H54" s="11">
        <f t="shared" si="4"/>
        <v>-0.53036390366891895</v>
      </c>
      <c r="I54" s="9">
        <f t="shared" si="0"/>
        <v>-0.14918387222713786</v>
      </c>
      <c r="J54" s="9">
        <v>2.6666289999999998E-3</v>
      </c>
      <c r="K54" s="9">
        <v>-0.84018041300000001</v>
      </c>
      <c r="L54" s="9">
        <f t="shared" si="1"/>
        <v>7.9121740838830071E-2</v>
      </c>
      <c r="M54" s="9">
        <v>3.0240212770000001</v>
      </c>
      <c r="N54" s="9">
        <v>2.6950730000000001E-3</v>
      </c>
      <c r="O54" s="9">
        <v>14.487464989999999</v>
      </c>
    </row>
    <row r="55" spans="1:15" x14ac:dyDescent="0.2">
      <c r="A55" s="7">
        <v>33025</v>
      </c>
      <c r="B55" s="8">
        <v>203.69</v>
      </c>
      <c r="C55" s="9">
        <f t="shared" si="2"/>
        <v>29.099999999999994</v>
      </c>
      <c r="D55" s="9">
        <v>0.34201058200000001</v>
      </c>
      <c r="E55" s="11">
        <f t="shared" si="3"/>
        <v>827.02195536579961</v>
      </c>
      <c r="F55" s="13">
        <v>884.28171899999995</v>
      </c>
      <c r="G55" s="9">
        <v>29.738092040000002</v>
      </c>
      <c r="H55" s="11">
        <f t="shared" si="4"/>
        <v>0.9670421821049684</v>
      </c>
      <c r="I55" s="9">
        <f t="shared" si="0"/>
        <v>0.9043494002289697</v>
      </c>
      <c r="J55" s="9">
        <v>2.6666289999999998E-3</v>
      </c>
      <c r="K55" s="9">
        <v>-0.84018041300000001</v>
      </c>
      <c r="L55" s="9">
        <f t="shared" si="1"/>
        <v>0.87454401738274223</v>
      </c>
      <c r="M55" s="9">
        <v>3.0240212770000001</v>
      </c>
      <c r="N55" s="9">
        <v>2.6950730000000001E-3</v>
      </c>
      <c r="O55" s="9">
        <v>14.487464989999999</v>
      </c>
    </row>
    <row r="56" spans="1:15" x14ac:dyDescent="0.2">
      <c r="A56" s="7">
        <v>33055</v>
      </c>
      <c r="B56" s="8">
        <v>211.76</v>
      </c>
      <c r="C56" s="9">
        <f t="shared" si="2"/>
        <v>8.0699999999999932</v>
      </c>
      <c r="D56" s="9">
        <v>0.34201058200000001</v>
      </c>
      <c r="E56" s="11">
        <f t="shared" si="3"/>
        <v>59.721820444719867</v>
      </c>
      <c r="F56" s="13">
        <v>884.28171899999995</v>
      </c>
      <c r="G56" s="9">
        <v>29.738092040000002</v>
      </c>
      <c r="H56" s="11">
        <f t="shared" si="4"/>
        <v>0.25986836706286531</v>
      </c>
      <c r="I56" s="9">
        <f t="shared" si="0"/>
        <v>1.7549318353307763E-2</v>
      </c>
      <c r="J56" s="9">
        <v>2.6666289999999998E-3</v>
      </c>
      <c r="K56" s="9">
        <v>-0.84018041300000001</v>
      </c>
      <c r="L56" s="9">
        <f t="shared" si="1"/>
        <v>4.5605127035404612E-3</v>
      </c>
      <c r="M56" s="9">
        <v>3.0240212770000001</v>
      </c>
      <c r="N56" s="9">
        <v>2.6950730000000001E-3</v>
      </c>
      <c r="O56" s="9">
        <v>14.487464989999999</v>
      </c>
    </row>
    <row r="57" spans="1:15" x14ac:dyDescent="0.2">
      <c r="A57" s="7">
        <v>33086</v>
      </c>
      <c r="B57" s="8">
        <v>204.74</v>
      </c>
      <c r="C57" s="9">
        <f t="shared" si="2"/>
        <v>-7.0199999999999818</v>
      </c>
      <c r="D57" s="9">
        <v>0.34201058200000001</v>
      </c>
      <c r="E57" s="11">
        <f t="shared" si="3"/>
        <v>54.199199809479715</v>
      </c>
      <c r="F57" s="13">
        <v>884.28171899999995</v>
      </c>
      <c r="G57" s="9">
        <v>29.738092040000002</v>
      </c>
      <c r="H57" s="11">
        <f t="shared" si="4"/>
        <v>-0.24756163146235194</v>
      </c>
      <c r="I57" s="9">
        <f t="shared" si="0"/>
        <v>-1.5172250632370776E-2</v>
      </c>
      <c r="J57" s="9">
        <v>2.6666289999999998E-3</v>
      </c>
      <c r="K57" s="9">
        <v>-0.84018041300000001</v>
      </c>
      <c r="L57" s="9">
        <f t="shared" si="1"/>
        <v>3.75606711950541E-3</v>
      </c>
      <c r="M57" s="9">
        <v>3.0240212770000001</v>
      </c>
      <c r="N57" s="9">
        <v>2.6950730000000001E-3</v>
      </c>
      <c r="O57" s="9">
        <v>14.487464989999999</v>
      </c>
    </row>
    <row r="58" spans="1:15" x14ac:dyDescent="0.2">
      <c r="A58" s="7">
        <v>33117</v>
      </c>
      <c r="B58" s="8">
        <v>199.49</v>
      </c>
      <c r="C58" s="9">
        <f t="shared" si="2"/>
        <v>-5.25</v>
      </c>
      <c r="D58" s="9">
        <v>0.34201058200000001</v>
      </c>
      <c r="E58" s="11">
        <f t="shared" si="3"/>
        <v>31.270582349199984</v>
      </c>
      <c r="F58" s="13">
        <v>884.28171899999995</v>
      </c>
      <c r="G58" s="9">
        <v>29.738092040000002</v>
      </c>
      <c r="H58" s="11">
        <f t="shared" si="4"/>
        <v>-0.18804200936893731</v>
      </c>
      <c r="I58" s="9">
        <f t="shared" si="0"/>
        <v>-6.649127332821211E-3</v>
      </c>
      <c r="J58" s="9">
        <v>2.6666289999999998E-3</v>
      </c>
      <c r="K58" s="9">
        <v>-0.84018041300000001</v>
      </c>
      <c r="L58" s="9">
        <f t="shared" si="1"/>
        <v>1.2503152642136233E-3</v>
      </c>
      <c r="M58" s="9">
        <v>3.0240212770000001</v>
      </c>
      <c r="N58" s="9">
        <v>2.6950730000000001E-3</v>
      </c>
      <c r="O58" s="9">
        <v>14.487464989999999</v>
      </c>
    </row>
    <row r="59" spans="1:15" x14ac:dyDescent="0.2">
      <c r="A59" s="7">
        <v>33147</v>
      </c>
      <c r="B59" s="8">
        <v>187.92</v>
      </c>
      <c r="C59" s="9">
        <f t="shared" si="2"/>
        <v>-11.570000000000022</v>
      </c>
      <c r="D59" s="9">
        <v>0.34201058200000001</v>
      </c>
      <c r="E59" s="11">
        <f t="shared" si="3"/>
        <v>141.8959961056805</v>
      </c>
      <c r="F59" s="13">
        <v>884.28171899999995</v>
      </c>
      <c r="G59" s="9">
        <v>29.738092040000002</v>
      </c>
      <c r="H59" s="11">
        <f t="shared" si="4"/>
        <v>-0.40056404983808175</v>
      </c>
      <c r="I59" s="9">
        <f t="shared" si="0"/>
        <v>-6.4271125884396749E-2</v>
      </c>
      <c r="J59" s="9">
        <v>2.6666289999999998E-3</v>
      </c>
      <c r="K59" s="9">
        <v>-0.84018041300000001</v>
      </c>
      <c r="L59" s="9">
        <f t="shared" si="1"/>
        <v>2.5744702471907126E-2</v>
      </c>
      <c r="M59" s="9">
        <v>3.0240212770000001</v>
      </c>
      <c r="N59" s="9">
        <v>2.6950730000000001E-3</v>
      </c>
      <c r="O59" s="9">
        <v>14.487464989999999</v>
      </c>
    </row>
    <row r="60" spans="1:15" x14ac:dyDescent="0.2">
      <c r="A60" s="7">
        <v>33178</v>
      </c>
      <c r="B60" s="8">
        <v>181.96</v>
      </c>
      <c r="C60" s="9">
        <f t="shared" si="2"/>
        <v>-5.9599999999999795</v>
      </c>
      <c r="D60" s="9">
        <v>0.34201058200000001</v>
      </c>
      <c r="E60" s="11">
        <f t="shared" si="3"/>
        <v>39.715337375639727</v>
      </c>
      <c r="F60" s="13">
        <v>884.28171899999995</v>
      </c>
      <c r="G60" s="9">
        <v>29.738092040000002</v>
      </c>
      <c r="H60" s="11">
        <f t="shared" si="4"/>
        <v>-0.21191711201657776</v>
      </c>
      <c r="I60" s="9">
        <f t="shared" si="0"/>
        <v>-9.5169564164354556E-3</v>
      </c>
      <c r="J60" s="9">
        <v>2.6666289999999998E-3</v>
      </c>
      <c r="K60" s="9">
        <v>-0.84018041300000001</v>
      </c>
      <c r="L60" s="9">
        <f t="shared" si="1"/>
        <v>2.0168059189586405E-3</v>
      </c>
      <c r="M60" s="9">
        <v>3.0240212770000001</v>
      </c>
      <c r="N60" s="9">
        <v>2.6950730000000001E-3</v>
      </c>
      <c r="O60" s="9">
        <v>14.487464989999999</v>
      </c>
    </row>
    <row r="61" spans="1:15" x14ac:dyDescent="0.2">
      <c r="A61" s="7">
        <v>33208</v>
      </c>
      <c r="B61" s="8">
        <v>204.74</v>
      </c>
      <c r="C61" s="9">
        <f t="shared" si="2"/>
        <v>22.78</v>
      </c>
      <c r="D61" s="9">
        <v>0.34201058200000001</v>
      </c>
      <c r="E61" s="11">
        <f t="shared" si="3"/>
        <v>503.46336912228003</v>
      </c>
      <c r="F61" s="13">
        <v>884.28171899999995</v>
      </c>
      <c r="G61" s="9">
        <v>29.738092040000002</v>
      </c>
      <c r="H61" s="11">
        <f t="shared" si="4"/>
        <v>0.75452014163582504</v>
      </c>
      <c r="I61" s="9">
        <f t="shared" si="0"/>
        <v>0.42954880264546186</v>
      </c>
      <c r="J61" s="9">
        <v>2.6666289999999998E-3</v>
      </c>
      <c r="K61" s="9">
        <v>-0.84018041300000001</v>
      </c>
      <c r="L61" s="9">
        <f t="shared" si="1"/>
        <v>0.32410322341155295</v>
      </c>
      <c r="M61" s="9">
        <v>3.0240212770000001</v>
      </c>
      <c r="N61" s="9">
        <v>2.6950730000000001E-3</v>
      </c>
      <c r="O61" s="9">
        <v>14.487464989999999</v>
      </c>
    </row>
    <row r="62" spans="1:15" x14ac:dyDescent="0.2">
      <c r="A62" s="7">
        <v>33239</v>
      </c>
      <c r="B62" s="8">
        <v>199.13</v>
      </c>
      <c r="C62" s="9">
        <f t="shared" si="2"/>
        <v>-5.6100000000000136</v>
      </c>
      <c r="D62" s="9">
        <v>0.34201058200000001</v>
      </c>
      <c r="E62" s="11">
        <f t="shared" si="3"/>
        <v>35.426429968240143</v>
      </c>
      <c r="F62" s="13">
        <v>884.28171899999995</v>
      </c>
      <c r="G62" s="9">
        <v>29.738092040000002</v>
      </c>
      <c r="H62" s="11">
        <f t="shared" si="4"/>
        <v>-0.20014769521844594</v>
      </c>
      <c r="I62" s="9">
        <f t="shared" si="0"/>
        <v>-8.01773651776185E-3</v>
      </c>
      <c r="J62" s="9">
        <v>2.6666289999999998E-3</v>
      </c>
      <c r="K62" s="9">
        <v>-0.84018041300000001</v>
      </c>
      <c r="L62" s="9">
        <f t="shared" si="1"/>
        <v>1.6047314848988031E-3</v>
      </c>
      <c r="M62" s="9">
        <v>3.0240212770000001</v>
      </c>
      <c r="N62" s="9">
        <v>2.6950730000000001E-3</v>
      </c>
      <c r="O62" s="9">
        <v>14.487464989999999</v>
      </c>
    </row>
    <row r="63" spans="1:15" x14ac:dyDescent="0.2">
      <c r="A63" s="7">
        <v>33270</v>
      </c>
      <c r="B63" s="8">
        <v>204.74</v>
      </c>
      <c r="C63" s="9">
        <f t="shared" si="2"/>
        <v>5.6100000000000136</v>
      </c>
      <c r="D63" s="9">
        <v>0.34201058200000001</v>
      </c>
      <c r="E63" s="11">
        <f t="shared" si="3"/>
        <v>27.751712508160118</v>
      </c>
      <c r="F63" s="13">
        <v>884.28171899999995</v>
      </c>
      <c r="G63" s="9">
        <v>29.738092040000002</v>
      </c>
      <c r="H63" s="11">
        <f t="shared" si="4"/>
        <v>0.17714618042456004</v>
      </c>
      <c r="I63" s="9">
        <f t="shared" si="0"/>
        <v>5.558983409475287E-3</v>
      </c>
      <c r="J63" s="9">
        <v>2.6666289999999998E-3</v>
      </c>
      <c r="K63" s="9">
        <v>-0.84018041300000001</v>
      </c>
      <c r="L63" s="9">
        <f t="shared" si="1"/>
        <v>9.847526780320452E-4</v>
      </c>
      <c r="M63" s="9">
        <v>3.0240212770000001</v>
      </c>
      <c r="N63" s="9">
        <v>2.6950730000000001E-3</v>
      </c>
      <c r="O63" s="9">
        <v>14.487464989999999</v>
      </c>
    </row>
    <row r="64" spans="1:15" x14ac:dyDescent="0.2">
      <c r="A64" s="7">
        <v>33298</v>
      </c>
      <c r="B64" s="8">
        <v>219.12</v>
      </c>
      <c r="C64" s="9">
        <f t="shared" si="2"/>
        <v>14.379999999999995</v>
      </c>
      <c r="D64" s="9">
        <v>0.34201058200000001</v>
      </c>
      <c r="E64" s="11">
        <f t="shared" si="3"/>
        <v>197.06514689987984</v>
      </c>
      <c r="F64" s="13">
        <v>884.28171899999995</v>
      </c>
      <c r="G64" s="9">
        <v>29.738092040000002</v>
      </c>
      <c r="H64" s="11">
        <f t="shared" si="4"/>
        <v>0.47205413848063382</v>
      </c>
      <c r="I64" s="9">
        <f t="shared" si="0"/>
        <v>0.10519023571222798</v>
      </c>
      <c r="J64" s="9">
        <v>2.6666289999999998E-3</v>
      </c>
      <c r="K64" s="9">
        <v>-0.84018041300000001</v>
      </c>
      <c r="L64" s="9">
        <f t="shared" si="1"/>
        <v>4.9655486095710584E-2</v>
      </c>
      <c r="M64" s="9">
        <v>3.0240212770000001</v>
      </c>
      <c r="N64" s="9">
        <v>2.6950730000000001E-3</v>
      </c>
      <c r="O64" s="9">
        <v>14.487464989999999</v>
      </c>
    </row>
    <row r="65" spans="1:15" x14ac:dyDescent="0.2">
      <c r="A65" s="7">
        <v>33329</v>
      </c>
      <c r="B65" s="8">
        <v>238.4</v>
      </c>
      <c r="C65" s="9">
        <f t="shared" si="2"/>
        <v>19.28</v>
      </c>
      <c r="D65" s="9">
        <v>0.34201058200000001</v>
      </c>
      <c r="E65" s="11">
        <f t="shared" si="3"/>
        <v>358.64744319627999</v>
      </c>
      <c r="F65" s="13">
        <v>884.28171899999995</v>
      </c>
      <c r="G65" s="9">
        <v>29.738092040000002</v>
      </c>
      <c r="H65" s="11">
        <f t="shared" si="4"/>
        <v>0.63682597365449545</v>
      </c>
      <c r="I65" s="9">
        <f t="shared" si="0"/>
        <v>0.25826306738112031</v>
      </c>
      <c r="J65" s="9">
        <v>2.6666289999999998E-3</v>
      </c>
      <c r="K65" s="9">
        <v>-0.84018041300000001</v>
      </c>
      <c r="L65" s="9">
        <f t="shared" si="1"/>
        <v>0.16446862934397852</v>
      </c>
      <c r="M65" s="9">
        <v>3.0240212770000001</v>
      </c>
      <c r="N65" s="9">
        <v>2.6950730000000001E-3</v>
      </c>
      <c r="O65" s="9">
        <v>14.487464989999999</v>
      </c>
    </row>
    <row r="66" spans="1:15" x14ac:dyDescent="0.2">
      <c r="A66" s="7">
        <v>33359</v>
      </c>
      <c r="B66" s="8">
        <v>253.48</v>
      </c>
      <c r="C66" s="9">
        <f t="shared" si="2"/>
        <v>15.079999999999984</v>
      </c>
      <c r="D66" s="9">
        <v>0.34201058200000001</v>
      </c>
      <c r="E66" s="11">
        <f t="shared" si="3"/>
        <v>217.20833208507949</v>
      </c>
      <c r="F66" s="13">
        <v>884.28171899999995</v>
      </c>
      <c r="G66" s="9">
        <v>29.738092040000002</v>
      </c>
      <c r="H66" s="11">
        <f t="shared" si="4"/>
        <v>0.49559297207689934</v>
      </c>
      <c r="I66" s="9">
        <f t="shared" si="0"/>
        <v>0.12172377630751291</v>
      </c>
      <c r="J66" s="9">
        <v>2.6666289999999998E-3</v>
      </c>
      <c r="K66" s="9">
        <v>-0.84018041300000001</v>
      </c>
      <c r="L66" s="9">
        <f t="shared" si="1"/>
        <v>6.032544807266399E-2</v>
      </c>
      <c r="M66" s="9">
        <v>3.0240212770000001</v>
      </c>
      <c r="N66" s="9">
        <v>2.6950730000000001E-3</v>
      </c>
      <c r="O66" s="9">
        <v>14.487464989999999</v>
      </c>
    </row>
    <row r="67" spans="1:15" x14ac:dyDescent="0.2">
      <c r="A67" s="7">
        <v>33390</v>
      </c>
      <c r="B67" s="8">
        <v>267.5</v>
      </c>
      <c r="C67" s="9">
        <f t="shared" si="2"/>
        <v>14.02000000000001</v>
      </c>
      <c r="D67" s="9">
        <v>0.34201058200000001</v>
      </c>
      <c r="E67" s="11">
        <f t="shared" si="3"/>
        <v>187.08739451892026</v>
      </c>
      <c r="F67" s="13">
        <v>884.28171899999995</v>
      </c>
      <c r="G67" s="9">
        <v>29.738092040000002</v>
      </c>
      <c r="H67" s="11">
        <f t="shared" si="4"/>
        <v>0.45994845263112616</v>
      </c>
      <c r="I67" s="9">
        <f t="shared" si="0"/>
        <v>9.7303281396943025E-2</v>
      </c>
      <c r="J67" s="9">
        <v>2.6666289999999998E-3</v>
      </c>
      <c r="K67" s="9">
        <v>-0.84018041300000001</v>
      </c>
      <c r="L67" s="9">
        <f t="shared" si="1"/>
        <v>4.4754493714454995E-2</v>
      </c>
      <c r="M67" s="9">
        <v>3.0240212770000001</v>
      </c>
      <c r="N67" s="9">
        <v>2.6950730000000001E-3</v>
      </c>
      <c r="O67" s="9">
        <v>14.487464989999999</v>
      </c>
    </row>
    <row r="68" spans="1:15" x14ac:dyDescent="0.2">
      <c r="A68" s="7">
        <v>33420</v>
      </c>
      <c r="B68" s="8">
        <v>250.32</v>
      </c>
      <c r="C68" s="9">
        <f t="shared" si="2"/>
        <v>-17.180000000000007</v>
      </c>
      <c r="D68" s="9">
        <v>0.34201058200000001</v>
      </c>
      <c r="E68" s="11">
        <f t="shared" si="3"/>
        <v>307.02085483572023</v>
      </c>
      <c r="F68" s="13">
        <v>884.28171899999995</v>
      </c>
      <c r="G68" s="9">
        <v>29.738092040000002</v>
      </c>
      <c r="H68" s="11">
        <f t="shared" si="4"/>
        <v>-0.5892109876595838</v>
      </c>
      <c r="I68" s="9">
        <f t="shared" ref="I68:I131" si="5">H68^3</f>
        <v>-0.20455613581834906</v>
      </c>
      <c r="J68" s="9">
        <v>2.6666289999999998E-3</v>
      </c>
      <c r="K68" s="9">
        <v>-0.84018041300000001</v>
      </c>
      <c r="L68" s="9">
        <f t="shared" ref="L68:L131" si="6">H68^4</f>
        <v>0.12052672281735741</v>
      </c>
      <c r="M68" s="9">
        <v>3.0240212770000001</v>
      </c>
      <c r="N68" s="9">
        <v>2.6950730000000001E-3</v>
      </c>
      <c r="O68" s="9">
        <v>14.487464989999999</v>
      </c>
    </row>
    <row r="69" spans="1:15" x14ac:dyDescent="0.2">
      <c r="A69" s="7">
        <v>33451</v>
      </c>
      <c r="B69" s="8">
        <v>268.2</v>
      </c>
      <c r="C69" s="9">
        <f t="shared" ref="C69:C132" si="7">B69-B68</f>
        <v>17.879999999999995</v>
      </c>
      <c r="D69" s="9">
        <v>0.34201058200000001</v>
      </c>
      <c r="E69" s="11">
        <f t="shared" si="3"/>
        <v>307.5810728258798</v>
      </c>
      <c r="F69" s="13">
        <v>884.28171899999995</v>
      </c>
      <c r="G69" s="9">
        <v>29.738092040000002</v>
      </c>
      <c r="H69" s="11">
        <f t="shared" si="4"/>
        <v>0.58974830646196341</v>
      </c>
      <c r="I69" s="9">
        <f t="shared" si="5"/>
        <v>0.20511626855114135</v>
      </c>
      <c r="J69" s="9">
        <v>2.6666289999999998E-3</v>
      </c>
      <c r="K69" s="9">
        <v>-0.84018041300000001</v>
      </c>
      <c r="L69" s="9">
        <f t="shared" si="6"/>
        <v>0.12096697200583291</v>
      </c>
      <c r="M69" s="9">
        <v>3.0240212770000001</v>
      </c>
      <c r="N69" s="9">
        <v>2.6950730000000001E-3</v>
      </c>
      <c r="O69" s="9">
        <v>14.487464989999999</v>
      </c>
    </row>
    <row r="70" spans="1:15" x14ac:dyDescent="0.2">
      <c r="A70" s="7">
        <v>33482</v>
      </c>
      <c r="B70" s="8">
        <v>280.12</v>
      </c>
      <c r="C70" s="9">
        <f t="shared" si="7"/>
        <v>11.920000000000016</v>
      </c>
      <c r="D70" s="9">
        <v>0.34201058200000001</v>
      </c>
      <c r="E70" s="11">
        <f t="shared" ref="E70:E133" si="8">(C70-D67)^2</f>
        <v>134.04983896332033</v>
      </c>
      <c r="F70" s="13">
        <v>884.28171899999995</v>
      </c>
      <c r="G70" s="9">
        <v>29.738092040000002</v>
      </c>
      <c r="H70" s="11">
        <f t="shared" si="4"/>
        <v>0.38933195184232861</v>
      </c>
      <c r="I70" s="9">
        <f t="shared" si="5"/>
        <v>5.9014691484871366E-2</v>
      </c>
      <c r="J70" s="9">
        <v>2.6666289999999998E-3</v>
      </c>
      <c r="K70" s="9">
        <v>-0.84018041300000001</v>
      </c>
      <c r="L70" s="9">
        <f t="shared" si="6"/>
        <v>2.2976305023177816E-2</v>
      </c>
      <c r="M70" s="9">
        <v>3.0240212770000001</v>
      </c>
      <c r="N70" s="9">
        <v>2.6950730000000001E-3</v>
      </c>
      <c r="O70" s="9">
        <v>14.487464989999999</v>
      </c>
    </row>
    <row r="71" spans="1:15" x14ac:dyDescent="0.2">
      <c r="A71" s="7">
        <v>33512</v>
      </c>
      <c r="B71" s="8">
        <v>289.58999999999997</v>
      </c>
      <c r="C71" s="9">
        <f t="shared" si="7"/>
        <v>9.4699999999999704</v>
      </c>
      <c r="D71" s="9">
        <v>0.34201058200000001</v>
      </c>
      <c r="E71" s="11">
        <f t="shared" si="8"/>
        <v>83.320190815119432</v>
      </c>
      <c r="F71" s="13">
        <v>884.28171899999995</v>
      </c>
      <c r="G71" s="9">
        <v>29.738092040000002</v>
      </c>
      <c r="H71" s="11">
        <f t="shared" ref="H71:H134" si="9">(C71-D69)/G69</f>
        <v>0.30694603425539635</v>
      </c>
      <c r="I71" s="9">
        <f t="shared" si="5"/>
        <v>2.8919187029683154E-2</v>
      </c>
      <c r="J71" s="9">
        <v>2.6666289999999998E-3</v>
      </c>
      <c r="K71" s="9">
        <v>-0.84018041300000001</v>
      </c>
      <c r="L71" s="9">
        <f t="shared" si="6"/>
        <v>8.8766297726513392E-3</v>
      </c>
      <c r="M71" s="9">
        <v>3.0240212770000001</v>
      </c>
      <c r="N71" s="9">
        <v>2.6950730000000001E-3</v>
      </c>
      <c r="O71" s="9">
        <v>14.487464989999999</v>
      </c>
    </row>
    <row r="72" spans="1:15" x14ac:dyDescent="0.2">
      <c r="A72" s="7">
        <v>33543</v>
      </c>
      <c r="B72" s="8">
        <v>256.98</v>
      </c>
      <c r="C72" s="9">
        <f t="shared" si="7"/>
        <v>-32.609999999999957</v>
      </c>
      <c r="D72" s="9">
        <v>0.34201058200000001</v>
      </c>
      <c r="E72" s="11">
        <f t="shared" si="8"/>
        <v>1085.8350013962372</v>
      </c>
      <c r="F72" s="13">
        <v>884.28171899999995</v>
      </c>
      <c r="G72" s="9">
        <v>29.738092040000002</v>
      </c>
      <c r="H72" s="11">
        <f t="shared" si="9"/>
        <v>-1.1080741339315578</v>
      </c>
      <c r="I72" s="9">
        <f t="shared" si="5"/>
        <v>-1.3605247649454351</v>
      </c>
      <c r="J72" s="9">
        <v>2.6666289999999998E-3</v>
      </c>
      <c r="K72" s="9">
        <v>-0.84018041300000001</v>
      </c>
      <c r="L72" s="9">
        <f t="shared" si="6"/>
        <v>1.5075623006093493</v>
      </c>
      <c r="M72" s="9">
        <v>3.0240212770000001</v>
      </c>
      <c r="N72" s="9">
        <v>2.6950730000000001E-3</v>
      </c>
      <c r="O72" s="9">
        <v>14.487464989999999</v>
      </c>
    </row>
    <row r="73" spans="1:15" x14ac:dyDescent="0.2">
      <c r="A73" s="7">
        <v>33573</v>
      </c>
      <c r="B73" s="8">
        <v>245.41</v>
      </c>
      <c r="C73" s="9">
        <f t="shared" si="7"/>
        <v>-11.570000000000022</v>
      </c>
      <c r="D73" s="9">
        <v>0.34201058200000001</v>
      </c>
      <c r="E73" s="11">
        <f t="shared" si="8"/>
        <v>141.8959961056805</v>
      </c>
      <c r="F73" s="13">
        <v>884.28171899999995</v>
      </c>
      <c r="G73" s="9">
        <v>29.738092040000002</v>
      </c>
      <c r="H73" s="11">
        <f t="shared" si="9"/>
        <v>-0.40056404983808175</v>
      </c>
      <c r="I73" s="9">
        <f t="shared" si="5"/>
        <v>-6.4271125884396749E-2</v>
      </c>
      <c r="J73" s="9">
        <v>2.6666289999999998E-3</v>
      </c>
      <c r="K73" s="9">
        <v>-0.84018041300000001</v>
      </c>
      <c r="L73" s="9">
        <f t="shared" si="6"/>
        <v>2.5744702471907126E-2</v>
      </c>
      <c r="M73" s="9">
        <v>3.0240212770000001</v>
      </c>
      <c r="N73" s="9">
        <v>2.6950730000000001E-3</v>
      </c>
      <c r="O73" s="9">
        <v>14.487464989999999</v>
      </c>
    </row>
    <row r="74" spans="1:15" x14ac:dyDescent="0.2">
      <c r="A74" s="7">
        <v>33604</v>
      </c>
      <c r="B74" s="8">
        <v>230.34</v>
      </c>
      <c r="C74" s="9">
        <f t="shared" si="7"/>
        <v>-15.069999999999993</v>
      </c>
      <c r="D74" s="9">
        <v>0.34201058200000001</v>
      </c>
      <c r="E74" s="11">
        <f t="shared" si="8"/>
        <v>237.53007017967977</v>
      </c>
      <c r="F74" s="13">
        <v>884.28171899999995</v>
      </c>
      <c r="G74" s="9">
        <v>29.738092040000002</v>
      </c>
      <c r="H74" s="11">
        <f t="shared" si="9"/>
        <v>-0.51825821781941028</v>
      </c>
      <c r="I74" s="9">
        <f t="shared" si="5"/>
        <v>-0.13919979374693464</v>
      </c>
      <c r="J74" s="9">
        <v>2.6666289999999998E-3</v>
      </c>
      <c r="K74" s="9">
        <v>-0.84018041300000001</v>
      </c>
      <c r="L74" s="9">
        <f t="shared" si="6"/>
        <v>7.2141437028115846E-2</v>
      </c>
      <c r="M74" s="9">
        <v>3.0240212770000001</v>
      </c>
      <c r="N74" s="9">
        <v>2.6950730000000001E-3</v>
      </c>
      <c r="O74" s="9">
        <v>14.487464989999999</v>
      </c>
    </row>
    <row r="75" spans="1:15" x14ac:dyDescent="0.2">
      <c r="A75" s="7">
        <v>33635</v>
      </c>
      <c r="B75" s="8">
        <v>229.99</v>
      </c>
      <c r="C75" s="9">
        <f t="shared" si="7"/>
        <v>-0.34999999999999432</v>
      </c>
      <c r="D75" s="9">
        <v>0.34201058200000001</v>
      </c>
      <c r="E75" s="11">
        <f t="shared" si="8"/>
        <v>0.47887864559997084</v>
      </c>
      <c r="F75" s="13">
        <v>884.28171899999995</v>
      </c>
      <c r="G75" s="9">
        <v>29.738092040000002</v>
      </c>
      <c r="H75" s="11">
        <f t="shared" si="9"/>
        <v>-2.3270174195075707E-2</v>
      </c>
      <c r="I75" s="9">
        <f t="shared" si="5"/>
        <v>-1.2600822761308444E-5</v>
      </c>
      <c r="J75" s="9">
        <v>2.6666289999999998E-3</v>
      </c>
      <c r="K75" s="9">
        <v>-0.84018041300000001</v>
      </c>
      <c r="L75" s="9">
        <f t="shared" si="6"/>
        <v>2.932233406569224E-7</v>
      </c>
      <c r="M75" s="9">
        <v>3.0240212770000001</v>
      </c>
      <c r="N75" s="9">
        <v>2.6950730000000001E-3</v>
      </c>
      <c r="O75" s="9">
        <v>14.487464989999999</v>
      </c>
    </row>
    <row r="76" spans="1:15" x14ac:dyDescent="0.2">
      <c r="A76" s="7">
        <v>33664</v>
      </c>
      <c r="B76" s="8">
        <v>234.19</v>
      </c>
      <c r="C76" s="9">
        <f t="shared" si="7"/>
        <v>4.1999999999999886</v>
      </c>
      <c r="D76" s="9">
        <v>0.34201058200000001</v>
      </c>
      <c r="E76" s="11">
        <f t="shared" si="8"/>
        <v>14.884082349399891</v>
      </c>
      <c r="F76" s="13">
        <v>884.28171899999995</v>
      </c>
      <c r="G76" s="9">
        <v>29.738092040000002</v>
      </c>
      <c r="H76" s="11">
        <f t="shared" si="9"/>
        <v>0.12973224418065216</v>
      </c>
      <c r="I76" s="9">
        <f t="shared" si="5"/>
        <v>2.1834527211025286E-3</v>
      </c>
      <c r="J76" s="9">
        <v>2.6666289999999998E-3</v>
      </c>
      <c r="K76" s="9">
        <v>-0.84018041300000001</v>
      </c>
      <c r="L76" s="9">
        <f t="shared" si="6"/>
        <v>2.8326422157098262E-4</v>
      </c>
      <c r="M76" s="9">
        <v>3.0240212770000001</v>
      </c>
      <c r="N76" s="9">
        <v>2.6950730000000001E-3</v>
      </c>
      <c r="O76" s="9">
        <v>14.487464989999999</v>
      </c>
    </row>
    <row r="77" spans="1:15" x14ac:dyDescent="0.2">
      <c r="A77" s="7">
        <v>33695</v>
      </c>
      <c r="B77" s="8">
        <v>217.01</v>
      </c>
      <c r="C77" s="9">
        <f t="shared" si="7"/>
        <v>-17.180000000000007</v>
      </c>
      <c r="D77" s="9">
        <v>0.34201058200000001</v>
      </c>
      <c r="E77" s="11">
        <f t="shared" si="8"/>
        <v>307.02085483572023</v>
      </c>
      <c r="F77" s="13">
        <v>884.28171899999995</v>
      </c>
      <c r="G77" s="9">
        <v>29.738092040000002</v>
      </c>
      <c r="H77" s="11">
        <f t="shared" si="9"/>
        <v>-0.5892109876595838</v>
      </c>
      <c r="I77" s="9">
        <f t="shared" si="5"/>
        <v>-0.20455613581834906</v>
      </c>
      <c r="J77" s="9">
        <v>2.6666289999999998E-3</v>
      </c>
      <c r="K77" s="9">
        <v>-0.84018041300000001</v>
      </c>
      <c r="L77" s="9">
        <f t="shared" si="6"/>
        <v>0.12052672281735741</v>
      </c>
      <c r="M77" s="9">
        <v>3.0240212770000001</v>
      </c>
      <c r="N77" s="9">
        <v>2.6950730000000001E-3</v>
      </c>
      <c r="O77" s="9">
        <v>14.487464989999999</v>
      </c>
    </row>
    <row r="78" spans="1:15" x14ac:dyDescent="0.2">
      <c r="A78" s="7">
        <v>33725</v>
      </c>
      <c r="B78" s="8">
        <v>240.5</v>
      </c>
      <c r="C78" s="9">
        <f t="shared" si="7"/>
        <v>23.490000000000009</v>
      </c>
      <c r="D78" s="9">
        <v>0.34201058200000001</v>
      </c>
      <c r="E78" s="11">
        <f t="shared" si="8"/>
        <v>535.82941409584043</v>
      </c>
      <c r="F78" s="13">
        <v>884.28171899999995</v>
      </c>
      <c r="G78" s="9">
        <v>29.738092040000002</v>
      </c>
      <c r="H78" s="11">
        <f t="shared" si="9"/>
        <v>0.7783952442834664</v>
      </c>
      <c r="I78" s="9">
        <f t="shared" si="5"/>
        <v>0.47162902179727911</v>
      </c>
      <c r="J78" s="9">
        <v>2.6666289999999998E-3</v>
      </c>
      <c r="K78" s="9">
        <v>-0.84018041300000001</v>
      </c>
      <c r="L78" s="9">
        <f t="shared" si="6"/>
        <v>0.36711378763306535</v>
      </c>
      <c r="M78" s="9">
        <v>3.0240212770000001</v>
      </c>
      <c r="N78" s="9">
        <v>2.6950730000000001E-3</v>
      </c>
      <c r="O78" s="9">
        <v>14.487464989999999</v>
      </c>
    </row>
    <row r="79" spans="1:15" x14ac:dyDescent="0.2">
      <c r="A79" s="7">
        <v>33756</v>
      </c>
      <c r="B79" s="8">
        <v>249.27</v>
      </c>
      <c r="C79" s="9">
        <f t="shared" si="7"/>
        <v>8.7700000000000102</v>
      </c>
      <c r="D79" s="9">
        <v>0.34201058200000001</v>
      </c>
      <c r="E79" s="11">
        <f t="shared" si="8"/>
        <v>71.031005629920145</v>
      </c>
      <c r="F79" s="13">
        <v>884.28171899999995</v>
      </c>
      <c r="G79" s="9">
        <v>29.738092040000002</v>
      </c>
      <c r="H79" s="11">
        <f t="shared" si="9"/>
        <v>0.28340720065913177</v>
      </c>
      <c r="I79" s="9">
        <f t="shared" si="5"/>
        <v>2.2763164722994424E-2</v>
      </c>
      <c r="J79" s="9">
        <v>2.6666289999999998E-3</v>
      </c>
      <c r="K79" s="9">
        <v>-0.84018041300000001</v>
      </c>
      <c r="L79" s="9">
        <f t="shared" si="6"/>
        <v>6.4512447922865507E-3</v>
      </c>
      <c r="M79" s="9">
        <v>3.0240212770000001</v>
      </c>
      <c r="N79" s="9">
        <v>2.6950730000000001E-3</v>
      </c>
      <c r="O79" s="9">
        <v>14.487464989999999</v>
      </c>
    </row>
    <row r="80" spans="1:15" x14ac:dyDescent="0.2">
      <c r="A80" s="7">
        <v>33786</v>
      </c>
      <c r="B80" s="8">
        <v>233.49</v>
      </c>
      <c r="C80" s="9">
        <f t="shared" si="7"/>
        <v>-15.780000000000001</v>
      </c>
      <c r="D80" s="9">
        <v>0.34201058200000001</v>
      </c>
      <c r="E80" s="11">
        <f t="shared" si="8"/>
        <v>259.91922520612002</v>
      </c>
      <c r="F80" s="13">
        <v>884.28171899999995</v>
      </c>
      <c r="G80" s="9">
        <v>29.738092040000002</v>
      </c>
      <c r="H80" s="11">
        <f t="shared" si="9"/>
        <v>-0.54213332046705176</v>
      </c>
      <c r="I80" s="9">
        <f t="shared" si="5"/>
        <v>-0.15933761116450679</v>
      </c>
      <c r="J80" s="9">
        <v>2.6666289999999998E-3</v>
      </c>
      <c r="K80" s="9">
        <v>-0.84018041300000001</v>
      </c>
      <c r="L80" s="9">
        <f t="shared" si="6"/>
        <v>8.6382228215902038E-2</v>
      </c>
      <c r="M80" s="9">
        <v>3.0240212770000001</v>
      </c>
      <c r="N80" s="9">
        <v>2.6950730000000001E-3</v>
      </c>
      <c r="O80" s="9">
        <v>14.487464989999999</v>
      </c>
    </row>
    <row r="81" spans="1:15" x14ac:dyDescent="0.2">
      <c r="A81" s="7">
        <v>33817</v>
      </c>
      <c r="B81" s="8">
        <v>237.35</v>
      </c>
      <c r="C81" s="9">
        <f t="shared" si="7"/>
        <v>3.8599999999999852</v>
      </c>
      <c r="D81" s="9">
        <v>0.34201058200000001</v>
      </c>
      <c r="E81" s="11">
        <f t="shared" si="8"/>
        <v>12.376249545159876</v>
      </c>
      <c r="F81" s="13">
        <v>884.28171899999995</v>
      </c>
      <c r="G81" s="9">
        <v>29.738092040000002</v>
      </c>
      <c r="H81" s="11">
        <f t="shared" si="9"/>
        <v>0.11829909643389433</v>
      </c>
      <c r="I81" s="9">
        <f t="shared" si="5"/>
        <v>1.6555575513649812E-3</v>
      </c>
      <c r="J81" s="9">
        <v>2.6666289999999998E-3</v>
      </c>
      <c r="K81" s="9">
        <v>-0.84018041300000001</v>
      </c>
      <c r="L81" s="9">
        <f t="shared" si="6"/>
        <v>1.9585096242078788E-4</v>
      </c>
      <c r="M81" s="9">
        <v>3.0240212770000001</v>
      </c>
      <c r="N81" s="9">
        <v>2.6950730000000001E-3</v>
      </c>
      <c r="O81" s="9">
        <v>14.487464989999999</v>
      </c>
    </row>
    <row r="82" spans="1:15" x14ac:dyDescent="0.2">
      <c r="A82" s="7">
        <v>33848</v>
      </c>
      <c r="B82" s="8">
        <v>241.91</v>
      </c>
      <c r="C82" s="9">
        <f t="shared" si="7"/>
        <v>4.5600000000000023</v>
      </c>
      <c r="D82" s="9">
        <v>0.34201058200000001</v>
      </c>
      <c r="E82" s="11">
        <f t="shared" si="8"/>
        <v>17.791434730359995</v>
      </c>
      <c r="F82" s="13">
        <v>884.28171899999995</v>
      </c>
      <c r="G82" s="9">
        <v>29.738092040000002</v>
      </c>
      <c r="H82" s="11">
        <f t="shared" si="9"/>
        <v>0.14183793003016079</v>
      </c>
      <c r="I82" s="9">
        <f t="shared" si="5"/>
        <v>2.8534952487310502E-3</v>
      </c>
      <c r="J82" s="9">
        <v>2.6666289999999998E-3</v>
      </c>
      <c r="K82" s="9">
        <v>-0.84018041300000001</v>
      </c>
      <c r="L82" s="9">
        <f t="shared" si="6"/>
        <v>4.0473385943091099E-4</v>
      </c>
      <c r="M82" s="9">
        <v>3.0240212770000001</v>
      </c>
      <c r="N82" s="9">
        <v>2.6950730000000001E-3</v>
      </c>
      <c r="O82" s="9">
        <v>14.487464989999999</v>
      </c>
    </row>
    <row r="83" spans="1:15" x14ac:dyDescent="0.2">
      <c r="A83" s="7">
        <v>33878</v>
      </c>
      <c r="B83" s="8">
        <v>250.32</v>
      </c>
      <c r="C83" s="9">
        <f t="shared" si="7"/>
        <v>8.4099999999999966</v>
      </c>
      <c r="D83" s="9">
        <v>0.34201058200000001</v>
      </c>
      <c r="E83" s="11">
        <f t="shared" si="8"/>
        <v>65.092453248959913</v>
      </c>
      <c r="F83" s="13">
        <v>884.28171899999995</v>
      </c>
      <c r="G83" s="9">
        <v>29.738092040000002</v>
      </c>
      <c r="H83" s="11">
        <f t="shared" si="9"/>
        <v>0.27130151480962311</v>
      </c>
      <c r="I83" s="9">
        <f t="shared" si="5"/>
        <v>1.9969015585601345E-2</v>
      </c>
      <c r="J83" s="9">
        <v>2.6666289999999998E-3</v>
      </c>
      <c r="K83" s="9">
        <v>-0.84018041300000001</v>
      </c>
      <c r="L83" s="9">
        <f t="shared" si="6"/>
        <v>5.4176241776306179E-3</v>
      </c>
      <c r="M83" s="9">
        <v>3.0240212770000001</v>
      </c>
      <c r="N83" s="9">
        <v>2.6950730000000001E-3</v>
      </c>
      <c r="O83" s="9">
        <v>14.487464989999999</v>
      </c>
    </row>
    <row r="84" spans="1:15" x14ac:dyDescent="0.2">
      <c r="A84" s="7">
        <v>33909</v>
      </c>
      <c r="B84" s="8">
        <v>263.64</v>
      </c>
      <c r="C84" s="9">
        <f t="shared" si="7"/>
        <v>13.319999999999993</v>
      </c>
      <c r="D84" s="9">
        <v>0.34201058200000001</v>
      </c>
      <c r="E84" s="11">
        <f t="shared" si="8"/>
        <v>168.42820933371979</v>
      </c>
      <c r="F84" s="13">
        <v>884.28171899999995</v>
      </c>
      <c r="G84" s="9">
        <v>29.738092040000002</v>
      </c>
      <c r="H84" s="11">
        <f t="shared" si="9"/>
        <v>0.43640961903485964</v>
      </c>
      <c r="I84" s="9">
        <f t="shared" si="5"/>
        <v>8.3115676355262957E-2</v>
      </c>
      <c r="J84" s="9">
        <v>2.6666289999999998E-3</v>
      </c>
      <c r="K84" s="9">
        <v>-0.84018041300000001</v>
      </c>
      <c r="L84" s="9">
        <f t="shared" si="6"/>
        <v>3.6272480654025004E-2</v>
      </c>
      <c r="M84" s="9">
        <v>3.0240212770000001</v>
      </c>
      <c r="N84" s="9">
        <v>2.6950730000000001E-3</v>
      </c>
      <c r="O84" s="9">
        <v>14.487464989999999</v>
      </c>
    </row>
    <row r="85" spans="1:15" x14ac:dyDescent="0.2">
      <c r="A85" s="7">
        <v>33939</v>
      </c>
      <c r="B85" s="8">
        <v>293.08999999999997</v>
      </c>
      <c r="C85" s="9">
        <f t="shared" si="7"/>
        <v>29.449999999999989</v>
      </c>
      <c r="D85" s="9">
        <v>0.34201058200000001</v>
      </c>
      <c r="E85" s="11">
        <f t="shared" si="8"/>
        <v>847.27504795839934</v>
      </c>
      <c r="F85" s="13">
        <v>884.28171899999995</v>
      </c>
      <c r="G85" s="9">
        <v>29.738092040000002</v>
      </c>
      <c r="H85" s="11">
        <f t="shared" si="9"/>
        <v>0.97881159890310121</v>
      </c>
      <c r="I85" s="9">
        <f t="shared" si="5"/>
        <v>0.93777212923491093</v>
      </c>
      <c r="J85" s="9">
        <v>2.6666289999999998E-3</v>
      </c>
      <c r="K85" s="9">
        <v>-0.84018041300000001</v>
      </c>
      <c r="L85" s="9">
        <f t="shared" si="6"/>
        <v>0.91790223722318887</v>
      </c>
      <c r="M85" s="9">
        <v>3.0240212770000001</v>
      </c>
      <c r="N85" s="9">
        <v>2.6950730000000001E-3</v>
      </c>
      <c r="O85" s="9">
        <v>14.487464989999999</v>
      </c>
    </row>
    <row r="86" spans="1:15" x14ac:dyDescent="0.2">
      <c r="A86" s="7">
        <v>33970</v>
      </c>
      <c r="B86" s="8">
        <v>282.93</v>
      </c>
      <c r="C86" s="9">
        <f t="shared" si="7"/>
        <v>-10.159999999999968</v>
      </c>
      <c r="D86" s="9">
        <v>0.34201058200000001</v>
      </c>
      <c r="E86" s="11">
        <f t="shared" si="8"/>
        <v>110.29222626443932</v>
      </c>
      <c r="F86" s="13">
        <v>884.28171899999995</v>
      </c>
      <c r="G86" s="9">
        <v>29.738092040000002</v>
      </c>
      <c r="H86" s="11">
        <f t="shared" si="9"/>
        <v>-0.35315011359417287</v>
      </c>
      <c r="I86" s="9">
        <f t="shared" si="5"/>
        <v>-4.4043117381554066E-2</v>
      </c>
      <c r="J86" s="9">
        <v>2.6666289999999998E-3</v>
      </c>
      <c r="K86" s="9">
        <v>-0.84018041300000001</v>
      </c>
      <c r="L86" s="9">
        <f t="shared" si="6"/>
        <v>1.5553831906337306E-2</v>
      </c>
      <c r="M86" s="9">
        <v>3.0240212770000001</v>
      </c>
      <c r="N86" s="9">
        <v>2.6950730000000001E-3</v>
      </c>
      <c r="O86" s="9">
        <v>14.487464989999999</v>
      </c>
    </row>
    <row r="87" spans="1:15" x14ac:dyDescent="0.2">
      <c r="A87" s="7">
        <v>34001</v>
      </c>
      <c r="B87" s="8">
        <v>290.99</v>
      </c>
      <c r="C87" s="9">
        <f t="shared" si="7"/>
        <v>8.0600000000000023</v>
      </c>
      <c r="D87" s="9">
        <v>0.34201058200000001</v>
      </c>
      <c r="E87" s="11">
        <f t="shared" si="8"/>
        <v>59.567360656360009</v>
      </c>
      <c r="F87" s="13">
        <v>884.28171899999995</v>
      </c>
      <c r="G87" s="9">
        <v>29.738092040000002</v>
      </c>
      <c r="H87" s="11">
        <f t="shared" si="9"/>
        <v>0.25953209801149035</v>
      </c>
      <c r="I87" s="9">
        <f t="shared" si="5"/>
        <v>1.7481280141462663E-2</v>
      </c>
      <c r="J87" s="9">
        <v>2.6666289999999998E-3</v>
      </c>
      <c r="K87" s="9">
        <v>-0.84018041300000001</v>
      </c>
      <c r="L87" s="9">
        <f t="shared" si="6"/>
        <v>4.5369533110404077E-3</v>
      </c>
      <c r="M87" s="9">
        <v>3.0240212770000001</v>
      </c>
      <c r="N87" s="9">
        <v>2.6950730000000001E-3</v>
      </c>
      <c r="O87" s="9">
        <v>14.487464989999999</v>
      </c>
    </row>
    <row r="88" spans="1:15" x14ac:dyDescent="0.2">
      <c r="A88" s="7">
        <v>34029</v>
      </c>
      <c r="B88" s="8">
        <v>296.95</v>
      </c>
      <c r="C88" s="9">
        <f t="shared" si="7"/>
        <v>5.9599999999999795</v>
      </c>
      <c r="D88" s="9">
        <v>0.34201058200000001</v>
      </c>
      <c r="E88" s="11">
        <f t="shared" si="8"/>
        <v>31.561805100759745</v>
      </c>
      <c r="F88" s="13">
        <v>884.28171899999995</v>
      </c>
      <c r="G88" s="9">
        <v>29.738092040000002</v>
      </c>
      <c r="H88" s="11">
        <f t="shared" si="9"/>
        <v>0.18891559722269186</v>
      </c>
      <c r="I88" s="9">
        <f t="shared" si="5"/>
        <v>6.7422281837849962E-3</v>
      </c>
      <c r="J88" s="9">
        <v>2.6666289999999998E-3</v>
      </c>
      <c r="K88" s="9">
        <v>-0.84018041300000001</v>
      </c>
      <c r="L88" s="9">
        <f t="shared" si="6"/>
        <v>1.2737120639514075E-3</v>
      </c>
      <c r="M88" s="9">
        <v>3.0240212770000001</v>
      </c>
      <c r="N88" s="9">
        <v>2.6950730000000001E-3</v>
      </c>
      <c r="O88" s="9">
        <v>14.487464989999999</v>
      </c>
    </row>
    <row r="89" spans="1:15" x14ac:dyDescent="0.2">
      <c r="A89" s="7">
        <v>34060</v>
      </c>
      <c r="B89" s="8">
        <v>309.92</v>
      </c>
      <c r="C89" s="9">
        <f t="shared" si="7"/>
        <v>12.970000000000027</v>
      </c>
      <c r="D89" s="9">
        <v>0.34201058200000001</v>
      </c>
      <c r="E89" s="11">
        <f t="shared" si="8"/>
        <v>159.46611674112066</v>
      </c>
      <c r="F89" s="13">
        <v>884.28171899999995</v>
      </c>
      <c r="G89" s="9">
        <v>29.738092040000002</v>
      </c>
      <c r="H89" s="11">
        <f t="shared" si="9"/>
        <v>0.42464020223672783</v>
      </c>
      <c r="I89" s="9">
        <f t="shared" si="5"/>
        <v>7.6570824594848305E-2</v>
      </c>
      <c r="J89" s="9">
        <v>2.6666289999999998E-3</v>
      </c>
      <c r="K89" s="9">
        <v>-0.84018041300000001</v>
      </c>
      <c r="L89" s="9">
        <f t="shared" si="6"/>
        <v>3.2515050441389401E-2</v>
      </c>
      <c r="M89" s="9">
        <v>3.0240212770000001</v>
      </c>
      <c r="N89" s="9">
        <v>2.6950730000000001E-3</v>
      </c>
      <c r="O89" s="9">
        <v>14.487464989999999</v>
      </c>
    </row>
    <row r="90" spans="1:15" x14ac:dyDescent="0.2">
      <c r="A90" s="7">
        <v>34090</v>
      </c>
      <c r="B90" s="8">
        <v>283.63</v>
      </c>
      <c r="C90" s="9">
        <f t="shared" si="7"/>
        <v>-26.29000000000002</v>
      </c>
      <c r="D90" s="9">
        <v>0.34201058200000001</v>
      </c>
      <c r="E90" s="11">
        <f t="shared" si="8"/>
        <v>709.26398763976113</v>
      </c>
      <c r="F90" s="13">
        <v>884.28171899999995</v>
      </c>
      <c r="G90" s="9">
        <v>29.738092040000002</v>
      </c>
      <c r="H90" s="11">
        <f t="shared" si="9"/>
        <v>-0.89555209346241638</v>
      </c>
      <c r="I90" s="9">
        <f t="shared" si="5"/>
        <v>-0.7182449155727868</v>
      </c>
      <c r="J90" s="9">
        <v>2.6666289999999998E-3</v>
      </c>
      <c r="K90" s="9">
        <v>-0.84018041300000001</v>
      </c>
      <c r="L90" s="9">
        <f t="shared" si="6"/>
        <v>0.64322573775994563</v>
      </c>
      <c r="M90" s="9">
        <v>3.0240212770000001</v>
      </c>
      <c r="N90" s="9">
        <v>2.6950730000000001E-3</v>
      </c>
      <c r="O90" s="9">
        <v>14.487464989999999</v>
      </c>
    </row>
    <row r="91" spans="1:15" x14ac:dyDescent="0.2">
      <c r="A91" s="7">
        <v>34121</v>
      </c>
      <c r="B91" s="8">
        <v>299.05</v>
      </c>
      <c r="C91" s="9">
        <f t="shared" si="7"/>
        <v>15.420000000000016</v>
      </c>
      <c r="D91" s="9">
        <v>0.34201058200000001</v>
      </c>
      <c r="E91" s="11">
        <f t="shared" si="8"/>
        <v>227.34576488932044</v>
      </c>
      <c r="F91" s="13">
        <v>884.28171899999995</v>
      </c>
      <c r="G91" s="9">
        <v>29.738092040000002</v>
      </c>
      <c r="H91" s="11">
        <f t="shared" si="9"/>
        <v>0.50702611982365819</v>
      </c>
      <c r="I91" s="9">
        <f t="shared" si="5"/>
        <v>0.13034398626136731</v>
      </c>
      <c r="J91" s="9">
        <v>2.6666289999999998E-3</v>
      </c>
      <c r="K91" s="9">
        <v>-0.84018041300000001</v>
      </c>
      <c r="L91" s="9">
        <f t="shared" si="6"/>
        <v>6.6087805596449278E-2</v>
      </c>
      <c r="M91" s="9">
        <v>3.0240212770000001</v>
      </c>
      <c r="N91" s="9">
        <v>2.6950730000000001E-3</v>
      </c>
      <c r="O91" s="9">
        <v>14.487464989999999</v>
      </c>
    </row>
    <row r="92" spans="1:15" x14ac:dyDescent="0.2">
      <c r="A92" s="7">
        <v>34151</v>
      </c>
      <c r="B92" s="8">
        <v>298</v>
      </c>
      <c r="C92" s="9">
        <f t="shared" si="7"/>
        <v>-1.0500000000000114</v>
      </c>
      <c r="D92" s="9">
        <v>0.34201058200000001</v>
      </c>
      <c r="E92" s="11">
        <f t="shared" si="8"/>
        <v>1.93769346040001</v>
      </c>
      <c r="F92" s="13">
        <v>884.28171899999995</v>
      </c>
      <c r="G92" s="9">
        <v>29.738092040000002</v>
      </c>
      <c r="H92" s="11">
        <f t="shared" si="9"/>
        <v>-4.6809007791342193E-2</v>
      </c>
      <c r="I92" s="9">
        <f t="shared" si="5"/>
        <v>-1.0256243106755768E-4</v>
      </c>
      <c r="J92" s="9">
        <v>2.6666289999999998E-3</v>
      </c>
      <c r="K92" s="9">
        <v>-0.84018041300000001</v>
      </c>
      <c r="L92" s="9">
        <f t="shared" si="6"/>
        <v>4.800845634940304E-6</v>
      </c>
      <c r="M92" s="9">
        <v>3.0240212770000001</v>
      </c>
      <c r="N92" s="9">
        <v>2.6950730000000001E-3</v>
      </c>
      <c r="O92" s="9">
        <v>14.487464989999999</v>
      </c>
    </row>
    <row r="93" spans="1:15" x14ac:dyDescent="0.2">
      <c r="A93" s="7">
        <v>34182</v>
      </c>
      <c r="B93" s="8">
        <v>293.44</v>
      </c>
      <c r="C93" s="9">
        <f t="shared" si="7"/>
        <v>-4.5600000000000023</v>
      </c>
      <c r="D93" s="9">
        <v>0.34201058200000001</v>
      </c>
      <c r="E93" s="11">
        <f t="shared" si="8"/>
        <v>24.029707746040003</v>
      </c>
      <c r="F93" s="13">
        <v>884.28171899999995</v>
      </c>
      <c r="G93" s="9">
        <v>29.738092040000002</v>
      </c>
      <c r="H93" s="11">
        <f t="shared" si="9"/>
        <v>-0.16483944482404669</v>
      </c>
      <c r="I93" s="9">
        <f t="shared" si="5"/>
        <v>-4.4790244119576684E-3</v>
      </c>
      <c r="J93" s="9">
        <v>2.6666289999999998E-3</v>
      </c>
      <c r="K93" s="9">
        <v>-0.84018041300000001</v>
      </c>
      <c r="L93" s="9">
        <f t="shared" si="6"/>
        <v>7.3831989742045411E-4</v>
      </c>
      <c r="M93" s="9">
        <v>3.0240212770000001</v>
      </c>
      <c r="N93" s="9">
        <v>2.6950730000000001E-3</v>
      </c>
      <c r="O93" s="9">
        <v>14.487464989999999</v>
      </c>
    </row>
    <row r="94" spans="1:15" x14ac:dyDescent="0.2">
      <c r="A94" s="7">
        <v>34213</v>
      </c>
      <c r="B94" s="8">
        <v>300.10000000000002</v>
      </c>
      <c r="C94" s="9">
        <f t="shared" si="7"/>
        <v>6.660000000000025</v>
      </c>
      <c r="D94" s="9">
        <v>0.34201058200000001</v>
      </c>
      <c r="E94" s="11">
        <f t="shared" si="8"/>
        <v>39.916990285960289</v>
      </c>
      <c r="F94" s="13">
        <v>884.28171899999995</v>
      </c>
      <c r="G94" s="9">
        <v>29.738092040000002</v>
      </c>
      <c r="H94" s="11">
        <f t="shared" si="9"/>
        <v>0.21245443081895932</v>
      </c>
      <c r="I94" s="9">
        <f t="shared" si="5"/>
        <v>9.5895312487120597E-3</v>
      </c>
      <c r="J94" s="9">
        <v>2.6666289999999998E-3</v>
      </c>
      <c r="K94" s="9">
        <v>-0.84018041300000001</v>
      </c>
      <c r="L94" s="9">
        <f t="shared" si="6"/>
        <v>2.0373384032657447E-3</v>
      </c>
      <c r="M94" s="9">
        <v>3.0240212770000001</v>
      </c>
      <c r="N94" s="9">
        <v>2.6950730000000001E-3</v>
      </c>
      <c r="O94" s="9">
        <v>14.487464989999999</v>
      </c>
    </row>
    <row r="95" spans="1:15" x14ac:dyDescent="0.2">
      <c r="A95" s="7">
        <v>34243</v>
      </c>
      <c r="B95" s="8">
        <v>303.95999999999998</v>
      </c>
      <c r="C95" s="9">
        <f t="shared" si="7"/>
        <v>3.8599999999999568</v>
      </c>
      <c r="D95" s="9">
        <v>0.34201058200000001</v>
      </c>
      <c r="E95" s="11">
        <f t="shared" si="8"/>
        <v>12.376249545159675</v>
      </c>
      <c r="F95" s="13">
        <v>884.28171899999995</v>
      </c>
      <c r="G95" s="9">
        <v>29.738092040000002</v>
      </c>
      <c r="H95" s="11">
        <f t="shared" si="9"/>
        <v>0.11829909643389337</v>
      </c>
      <c r="I95" s="9">
        <f t="shared" si="5"/>
        <v>1.6555575513649409E-3</v>
      </c>
      <c r="J95" s="9">
        <v>2.6666289999999998E-3</v>
      </c>
      <c r="K95" s="9">
        <v>-0.84018041300000001</v>
      </c>
      <c r="L95" s="9">
        <f t="shared" si="6"/>
        <v>1.9585096242078151E-4</v>
      </c>
      <c r="M95" s="9">
        <v>3.0240212770000001</v>
      </c>
      <c r="N95" s="9">
        <v>2.6950730000000001E-3</v>
      </c>
      <c r="O95" s="9">
        <v>14.487464989999999</v>
      </c>
    </row>
    <row r="96" spans="1:15" x14ac:dyDescent="0.2">
      <c r="A96" s="7">
        <v>34274</v>
      </c>
      <c r="B96" s="8">
        <v>326.39999999999998</v>
      </c>
      <c r="C96" s="9">
        <f t="shared" si="7"/>
        <v>22.439999999999998</v>
      </c>
      <c r="D96" s="9">
        <v>0.34201058200000001</v>
      </c>
      <c r="E96" s="11">
        <f t="shared" si="8"/>
        <v>488.32113631803986</v>
      </c>
      <c r="F96" s="13">
        <v>884.28171899999995</v>
      </c>
      <c r="G96" s="9">
        <v>29.738092040000002</v>
      </c>
      <c r="H96" s="11">
        <f t="shared" si="9"/>
        <v>0.74308699388906718</v>
      </c>
      <c r="I96" s="9">
        <f t="shared" si="5"/>
        <v>0.41031649853798635</v>
      </c>
      <c r="J96" s="9">
        <v>2.6666289999999998E-3</v>
      </c>
      <c r="K96" s="9">
        <v>-0.84018041300000001</v>
      </c>
      <c r="L96" s="9">
        <f t="shared" si="6"/>
        <v>0.30490085344168011</v>
      </c>
      <c r="M96" s="9">
        <v>3.0240212770000001</v>
      </c>
      <c r="N96" s="9">
        <v>2.6950730000000001E-3</v>
      </c>
      <c r="O96" s="9">
        <v>14.487464989999999</v>
      </c>
    </row>
    <row r="97" spans="1:15" x14ac:dyDescent="0.2">
      <c r="A97" s="7">
        <v>34304</v>
      </c>
      <c r="B97" s="8">
        <v>334.81</v>
      </c>
      <c r="C97" s="9">
        <f t="shared" si="7"/>
        <v>8.410000000000025</v>
      </c>
      <c r="D97" s="9">
        <v>0.34201058200000001</v>
      </c>
      <c r="E97" s="11">
        <f t="shared" si="8"/>
        <v>65.092453248960382</v>
      </c>
      <c r="F97" s="13">
        <v>884.28171899999995</v>
      </c>
      <c r="G97" s="9">
        <v>29.738092040000002</v>
      </c>
      <c r="H97" s="11">
        <f t="shared" si="9"/>
        <v>0.27130151480962411</v>
      </c>
      <c r="I97" s="9">
        <f t="shared" si="5"/>
        <v>1.9969015585601563E-2</v>
      </c>
      <c r="J97" s="9">
        <v>2.6666289999999998E-3</v>
      </c>
      <c r="K97" s="9">
        <v>-0.84018041300000001</v>
      </c>
      <c r="L97" s="9">
        <f t="shared" si="6"/>
        <v>5.4176241776306977E-3</v>
      </c>
      <c r="M97" s="9">
        <v>3.0240212770000001</v>
      </c>
      <c r="N97" s="9">
        <v>2.6950730000000001E-3</v>
      </c>
      <c r="O97" s="9">
        <v>14.487464989999999</v>
      </c>
    </row>
    <row r="98" spans="1:15" x14ac:dyDescent="0.2">
      <c r="A98" s="7">
        <v>34335</v>
      </c>
      <c r="B98" s="8">
        <v>331.31</v>
      </c>
      <c r="C98" s="9">
        <f t="shared" si="7"/>
        <v>-3.5</v>
      </c>
      <c r="D98" s="9">
        <v>0.34201058200000001</v>
      </c>
      <c r="E98" s="11">
        <f t="shared" si="8"/>
        <v>14.761045312199977</v>
      </c>
      <c r="F98" s="13">
        <v>884.28171899999995</v>
      </c>
      <c r="G98" s="9">
        <v>29.738092040000002</v>
      </c>
      <c r="H98" s="11">
        <f t="shared" si="9"/>
        <v>-0.12919492537827251</v>
      </c>
      <c r="I98" s="9">
        <f t="shared" si="5"/>
        <v>-2.1564349714803623E-3</v>
      </c>
      <c r="J98" s="9">
        <v>2.6666289999999998E-3</v>
      </c>
      <c r="K98" s="9">
        <v>-0.84018041300000001</v>
      </c>
      <c r="L98" s="9">
        <f t="shared" si="6"/>
        <v>2.7860045522350266E-4</v>
      </c>
      <c r="M98" s="9">
        <v>3.0240212770000001</v>
      </c>
      <c r="N98" s="9">
        <v>2.6950730000000001E-3</v>
      </c>
      <c r="O98" s="9">
        <v>14.487464989999999</v>
      </c>
    </row>
    <row r="99" spans="1:15" x14ac:dyDescent="0.2">
      <c r="A99" s="7">
        <v>34366</v>
      </c>
      <c r="B99" s="8">
        <v>329.55</v>
      </c>
      <c r="C99" s="9">
        <f t="shared" si="7"/>
        <v>-1.7599999999999909</v>
      </c>
      <c r="D99" s="9">
        <v>0.34201058200000001</v>
      </c>
      <c r="E99" s="11">
        <f t="shared" si="8"/>
        <v>4.4184484868399396</v>
      </c>
      <c r="F99" s="13">
        <v>884.28171899999995</v>
      </c>
      <c r="G99" s="9">
        <v>29.738092040000002</v>
      </c>
      <c r="H99" s="11">
        <f t="shared" si="9"/>
        <v>-7.068411043898265E-2</v>
      </c>
      <c r="I99" s="9">
        <f t="shared" si="5"/>
        <v>-3.5315502511105485E-4</v>
      </c>
      <c r="J99" s="9">
        <v>2.6666289999999998E-3</v>
      </c>
      <c r="K99" s="9">
        <v>-0.84018041300000001</v>
      </c>
      <c r="L99" s="9">
        <f t="shared" si="6"/>
        <v>2.4962448797031489E-5</v>
      </c>
      <c r="M99" s="9">
        <v>3.0240212770000001</v>
      </c>
      <c r="N99" s="9">
        <v>2.6950730000000001E-3</v>
      </c>
      <c r="O99" s="9">
        <v>14.487464989999999</v>
      </c>
    </row>
    <row r="100" spans="1:15" x14ac:dyDescent="0.2">
      <c r="A100" s="7">
        <v>34394</v>
      </c>
      <c r="B100" s="8">
        <v>302.20999999999998</v>
      </c>
      <c r="C100" s="9">
        <f t="shared" si="7"/>
        <v>-27.340000000000032</v>
      </c>
      <c r="D100" s="9">
        <v>0.34201058200000001</v>
      </c>
      <c r="E100" s="11">
        <f t="shared" si="8"/>
        <v>766.29370986196182</v>
      </c>
      <c r="F100" s="13">
        <v>884.28171899999995</v>
      </c>
      <c r="G100" s="9">
        <v>29.738092040000002</v>
      </c>
      <c r="H100" s="11">
        <f t="shared" si="9"/>
        <v>-0.9308603438568156</v>
      </c>
      <c r="I100" s="9">
        <f t="shared" si="5"/>
        <v>-0.80659139997652862</v>
      </c>
      <c r="J100" s="9">
        <v>2.6666289999999998E-3</v>
      </c>
      <c r="K100" s="9">
        <v>-0.84018041300000001</v>
      </c>
      <c r="L100" s="9">
        <f t="shared" si="6"/>
        <v>0.75082394793410179</v>
      </c>
      <c r="M100" s="9">
        <v>3.0240212770000001</v>
      </c>
      <c r="N100" s="9">
        <v>2.6950730000000001E-3</v>
      </c>
      <c r="O100" s="9">
        <v>14.487464989999999</v>
      </c>
    </row>
    <row r="101" spans="1:15" x14ac:dyDescent="0.2">
      <c r="A101" s="7">
        <v>34425</v>
      </c>
      <c r="B101" s="8">
        <v>275.20999999999998</v>
      </c>
      <c r="C101" s="9">
        <f t="shared" si="7"/>
        <v>-27</v>
      </c>
      <c r="D101" s="9">
        <v>0.34201058200000001</v>
      </c>
      <c r="E101" s="11">
        <f t="shared" si="8"/>
        <v>747.58554266620001</v>
      </c>
      <c r="F101" s="13">
        <v>884.28171899999995</v>
      </c>
      <c r="G101" s="9">
        <v>29.738092040000002</v>
      </c>
      <c r="H101" s="11">
        <f t="shared" si="9"/>
        <v>-0.91942719611005674</v>
      </c>
      <c r="I101" s="9">
        <f t="shared" si="5"/>
        <v>-0.7772344417425745</v>
      </c>
      <c r="J101" s="9">
        <v>2.6666289999999998E-3</v>
      </c>
      <c r="K101" s="9">
        <v>-0.84018041300000001</v>
      </c>
      <c r="L101" s="9">
        <f t="shared" si="6"/>
        <v>0.71461048349154055</v>
      </c>
      <c r="M101" s="9">
        <v>3.0240212770000001</v>
      </c>
      <c r="N101" s="9">
        <v>2.6950730000000001E-3</v>
      </c>
      <c r="O101" s="9">
        <v>14.487464989999999</v>
      </c>
    </row>
    <row r="102" spans="1:15" x14ac:dyDescent="0.2">
      <c r="A102" s="7">
        <v>34455</v>
      </c>
      <c r="B102" s="8">
        <v>258.38</v>
      </c>
      <c r="C102" s="9">
        <f t="shared" si="7"/>
        <v>-16.829999999999984</v>
      </c>
      <c r="D102" s="9">
        <v>0.34201058200000001</v>
      </c>
      <c r="E102" s="11">
        <f t="shared" si="8"/>
        <v>294.87794742831943</v>
      </c>
      <c r="F102" s="13">
        <v>884.28171899999995</v>
      </c>
      <c r="G102" s="9">
        <v>29.738092040000002</v>
      </c>
      <c r="H102" s="11">
        <f t="shared" si="9"/>
        <v>-0.57744157086145009</v>
      </c>
      <c r="I102" s="9">
        <f t="shared" si="5"/>
        <v>-0.19254140584082804</v>
      </c>
      <c r="J102" s="9">
        <v>2.6666289999999998E-3</v>
      </c>
      <c r="K102" s="9">
        <v>-0.84018041300000001</v>
      </c>
      <c r="L102" s="9">
        <f t="shared" si="6"/>
        <v>0.11118141184459973</v>
      </c>
      <c r="M102" s="9">
        <v>3.0240212770000001</v>
      </c>
      <c r="N102" s="9">
        <v>2.6950730000000001E-3</v>
      </c>
      <c r="O102" s="9">
        <v>14.487464989999999</v>
      </c>
    </row>
    <row r="103" spans="1:15" x14ac:dyDescent="0.2">
      <c r="A103" s="7">
        <v>34486</v>
      </c>
      <c r="B103" s="8">
        <v>247.87</v>
      </c>
      <c r="C103" s="9">
        <f t="shared" si="7"/>
        <v>-10.509999999999991</v>
      </c>
      <c r="D103" s="9">
        <v>0.34201058200000001</v>
      </c>
      <c r="E103" s="11">
        <f t="shared" si="8"/>
        <v>117.76613367183978</v>
      </c>
      <c r="F103" s="13">
        <v>884.28171899999995</v>
      </c>
      <c r="G103" s="9">
        <v>29.738092040000002</v>
      </c>
      <c r="H103" s="11">
        <f t="shared" si="9"/>
        <v>-0.36491953039230657</v>
      </c>
      <c r="I103" s="9">
        <f t="shared" si="5"/>
        <v>-4.8594970399540811E-2</v>
      </c>
      <c r="J103" s="9">
        <v>2.6666289999999998E-3</v>
      </c>
      <c r="K103" s="9">
        <v>-0.84018041300000001</v>
      </c>
      <c r="L103" s="9">
        <f t="shared" si="6"/>
        <v>1.7733253777628469E-2</v>
      </c>
      <c r="M103" s="9">
        <v>3.0240212770000001</v>
      </c>
      <c r="N103" s="9">
        <v>2.6950730000000001E-3</v>
      </c>
      <c r="O103" s="9">
        <v>14.487464989999999</v>
      </c>
    </row>
    <row r="104" spans="1:15" x14ac:dyDescent="0.2">
      <c r="A104" s="7">
        <v>34516</v>
      </c>
      <c r="B104" s="8">
        <v>258.73</v>
      </c>
      <c r="C104" s="9">
        <f t="shared" si="7"/>
        <v>10.860000000000014</v>
      </c>
      <c r="D104" s="9">
        <v>0.34201058200000001</v>
      </c>
      <c r="E104" s="11">
        <f t="shared" si="8"/>
        <v>110.62810139716026</v>
      </c>
      <c r="F104" s="13">
        <v>884.28171899999995</v>
      </c>
      <c r="G104" s="9">
        <v>29.738092040000002</v>
      </c>
      <c r="H104" s="11">
        <f t="shared" si="9"/>
        <v>0.35368743239655442</v>
      </c>
      <c r="I104" s="9">
        <f t="shared" si="5"/>
        <v>4.4244458559896595E-2</v>
      </c>
      <c r="J104" s="9">
        <v>2.6666289999999998E-3</v>
      </c>
      <c r="K104" s="9">
        <v>-0.84018041300000001</v>
      </c>
      <c r="L104" s="9">
        <f t="shared" si="6"/>
        <v>1.5648708945825578E-2</v>
      </c>
      <c r="M104" s="9">
        <v>3.0240212770000001</v>
      </c>
      <c r="N104" s="9">
        <v>2.6950730000000001E-3</v>
      </c>
      <c r="O104" s="9">
        <v>14.487464989999999</v>
      </c>
    </row>
    <row r="105" spans="1:15" x14ac:dyDescent="0.2">
      <c r="A105" s="7">
        <v>34547</v>
      </c>
      <c r="B105" s="8">
        <v>259.44</v>
      </c>
      <c r="C105" s="9">
        <f t="shared" si="7"/>
        <v>0.70999999999997954</v>
      </c>
      <c r="D105" s="9">
        <v>0.34201058200000001</v>
      </c>
      <c r="E105" s="11">
        <f t="shared" si="8"/>
        <v>0.13541621175996366</v>
      </c>
      <c r="F105" s="13">
        <v>884.28171899999995</v>
      </c>
      <c r="G105" s="9">
        <v>29.738092040000002</v>
      </c>
      <c r="H105" s="11">
        <f t="shared" si="9"/>
        <v>1.2374345250697513E-2</v>
      </c>
      <c r="I105" s="9">
        <f t="shared" si="5"/>
        <v>1.8948144441378789E-6</v>
      </c>
      <c r="J105" s="9">
        <v>2.6666289999999998E-3</v>
      </c>
      <c r="K105" s="9">
        <v>-0.84018041300000001</v>
      </c>
      <c r="L105" s="9">
        <f t="shared" si="6"/>
        <v>2.3447088117770607E-8</v>
      </c>
      <c r="M105" s="9">
        <v>3.0240212770000001</v>
      </c>
      <c r="N105" s="9">
        <v>2.6950730000000001E-3</v>
      </c>
      <c r="O105" s="9">
        <v>14.487464989999999</v>
      </c>
    </row>
    <row r="106" spans="1:15" x14ac:dyDescent="0.2">
      <c r="A106" s="7">
        <v>34578</v>
      </c>
      <c r="B106" s="8">
        <v>272.06</v>
      </c>
      <c r="C106" s="9">
        <f t="shared" si="7"/>
        <v>12.620000000000005</v>
      </c>
      <c r="D106" s="9">
        <v>0.34201058200000001</v>
      </c>
      <c r="E106" s="11">
        <f t="shared" si="8"/>
        <v>150.74902414852008</v>
      </c>
      <c r="F106" s="13">
        <v>884.28171899999995</v>
      </c>
      <c r="G106" s="9">
        <v>29.738092040000002</v>
      </c>
      <c r="H106" s="11">
        <f t="shared" si="9"/>
        <v>0.41287078543859412</v>
      </c>
      <c r="I106" s="9">
        <f t="shared" si="5"/>
        <v>7.037889768911243E-2</v>
      </c>
      <c r="J106" s="9">
        <v>2.6666289999999998E-3</v>
      </c>
      <c r="K106" s="9">
        <v>-0.84018041300000001</v>
      </c>
      <c r="L106" s="9">
        <f t="shared" si="6"/>
        <v>2.9057390767206301E-2</v>
      </c>
      <c r="M106" s="9">
        <v>3.0240212770000001</v>
      </c>
      <c r="N106" s="9">
        <v>2.6950730000000001E-3</v>
      </c>
      <c r="O106" s="9">
        <v>14.487464989999999</v>
      </c>
    </row>
    <row r="107" spans="1:15" x14ac:dyDescent="0.2">
      <c r="A107" s="7">
        <v>34608</v>
      </c>
      <c r="B107" s="8">
        <v>252.42</v>
      </c>
      <c r="C107" s="9">
        <f t="shared" si="7"/>
        <v>-19.640000000000015</v>
      </c>
      <c r="D107" s="9">
        <v>0.34201058200000001</v>
      </c>
      <c r="E107" s="11">
        <f t="shared" si="8"/>
        <v>399.28074689916059</v>
      </c>
      <c r="F107" s="13">
        <v>884.28171899999995</v>
      </c>
      <c r="G107" s="9">
        <v>29.738092040000002</v>
      </c>
      <c r="H107" s="11">
        <f t="shared" si="9"/>
        <v>-0.67193317429789001</v>
      </c>
      <c r="I107" s="9">
        <f t="shared" si="5"/>
        <v>-0.30337392474891639</v>
      </c>
      <c r="J107" s="9">
        <v>2.6666289999999998E-3</v>
      </c>
      <c r="K107" s="9">
        <v>-0.84018041300000001</v>
      </c>
      <c r="L107" s="9">
        <f t="shared" si="6"/>
        <v>0.20384700425574859</v>
      </c>
      <c r="M107" s="9">
        <v>3.0240212770000001</v>
      </c>
      <c r="N107" s="9">
        <v>2.6950730000000001E-3</v>
      </c>
      <c r="O107" s="9">
        <v>14.487464989999999</v>
      </c>
    </row>
    <row r="108" spans="1:15" x14ac:dyDescent="0.2">
      <c r="A108" s="7">
        <v>34639</v>
      </c>
      <c r="B108" s="8">
        <v>279.42</v>
      </c>
      <c r="C108" s="9">
        <f t="shared" si="7"/>
        <v>27.000000000000028</v>
      </c>
      <c r="D108" s="9">
        <v>0.34201058200000001</v>
      </c>
      <c r="E108" s="11">
        <f t="shared" si="8"/>
        <v>710.64839981020145</v>
      </c>
      <c r="F108" s="13">
        <v>884.28171899999995</v>
      </c>
      <c r="G108" s="9">
        <v>29.738092040000002</v>
      </c>
      <c r="H108" s="11">
        <f t="shared" si="9"/>
        <v>0.89642568131617184</v>
      </c>
      <c r="I108" s="9">
        <f t="shared" si="5"/>
        <v>0.72034885446962582</v>
      </c>
      <c r="J108" s="9">
        <v>2.6666289999999998E-3</v>
      </c>
      <c r="K108" s="9">
        <v>-0.84018041300000001</v>
      </c>
      <c r="L108" s="9">
        <f t="shared" si="6"/>
        <v>0.64573921265325829</v>
      </c>
      <c r="M108" s="9">
        <v>3.0240212770000001</v>
      </c>
      <c r="N108" s="9">
        <v>2.6950730000000001E-3</v>
      </c>
      <c r="O108" s="9">
        <v>14.487464989999999</v>
      </c>
    </row>
    <row r="109" spans="1:15" x14ac:dyDescent="0.2">
      <c r="A109" s="7">
        <v>34669</v>
      </c>
      <c r="B109" s="8">
        <v>263.64</v>
      </c>
      <c r="C109" s="9">
        <f t="shared" si="7"/>
        <v>-15.78000000000003</v>
      </c>
      <c r="D109" s="9">
        <v>0.34201058200000001</v>
      </c>
      <c r="E109" s="11">
        <f t="shared" si="8"/>
        <v>259.91922520612093</v>
      </c>
      <c r="F109" s="13">
        <v>884.28171899999995</v>
      </c>
      <c r="G109" s="9">
        <v>29.738092040000002</v>
      </c>
      <c r="H109" s="11">
        <f t="shared" si="9"/>
        <v>-0.54213332046705265</v>
      </c>
      <c r="I109" s="9">
        <f t="shared" si="5"/>
        <v>-0.15933761116450756</v>
      </c>
      <c r="J109" s="9">
        <v>2.6666289999999998E-3</v>
      </c>
      <c r="K109" s="9">
        <v>-0.84018041300000001</v>
      </c>
      <c r="L109" s="9">
        <f t="shared" si="6"/>
        <v>8.6382228215902621E-2</v>
      </c>
      <c r="M109" s="9">
        <v>3.0240212770000001</v>
      </c>
      <c r="N109" s="9">
        <v>2.6950730000000001E-3</v>
      </c>
      <c r="O109" s="9">
        <v>14.487464989999999</v>
      </c>
    </row>
    <row r="110" spans="1:15" x14ac:dyDescent="0.2">
      <c r="A110" s="7">
        <v>34700</v>
      </c>
      <c r="B110" s="8">
        <v>264.69</v>
      </c>
      <c r="C110" s="9">
        <f t="shared" si="7"/>
        <v>1.0500000000000114</v>
      </c>
      <c r="D110" s="9">
        <v>0.34201058200000001</v>
      </c>
      <c r="E110" s="11">
        <f t="shared" si="8"/>
        <v>0.50124901599999483</v>
      </c>
      <c r="F110" s="13">
        <v>884.28171899999995</v>
      </c>
      <c r="G110" s="9">
        <v>29.738092040000002</v>
      </c>
      <c r="H110" s="11">
        <f t="shared" si="9"/>
        <v>2.3807492997456312E-2</v>
      </c>
      <c r="I110" s="9">
        <f t="shared" si="5"/>
        <v>1.3494009009611929E-5</v>
      </c>
      <c r="J110" s="9">
        <v>2.6666289999999998E-3</v>
      </c>
      <c r="K110" s="9">
        <v>-0.84018041300000001</v>
      </c>
      <c r="L110" s="9">
        <f t="shared" si="6"/>
        <v>3.2125852500394839E-7</v>
      </c>
      <c r="M110" s="9">
        <v>3.0240212770000001</v>
      </c>
      <c r="N110" s="9">
        <v>2.6950730000000001E-3</v>
      </c>
      <c r="O110" s="9">
        <v>14.487464989999999</v>
      </c>
    </row>
    <row r="111" spans="1:15" x14ac:dyDescent="0.2">
      <c r="A111" s="7">
        <v>34731</v>
      </c>
      <c r="B111" s="8">
        <v>279.07</v>
      </c>
      <c r="C111" s="9">
        <f t="shared" si="7"/>
        <v>14.379999999999995</v>
      </c>
      <c r="D111" s="9">
        <v>0.34201058200000001</v>
      </c>
      <c r="E111" s="11">
        <f t="shared" si="8"/>
        <v>197.06514689987984</v>
      </c>
      <c r="F111" s="13">
        <v>884.28171899999995</v>
      </c>
      <c r="G111" s="9">
        <v>29.738092040000002</v>
      </c>
      <c r="H111" s="11">
        <f t="shared" si="9"/>
        <v>0.47205413848063382</v>
      </c>
      <c r="I111" s="9">
        <f t="shared" si="5"/>
        <v>0.10519023571222798</v>
      </c>
      <c r="J111" s="9">
        <v>2.6666289999999998E-3</v>
      </c>
      <c r="K111" s="9">
        <v>-0.84018041300000001</v>
      </c>
      <c r="L111" s="9">
        <f t="shared" si="6"/>
        <v>4.9655486095710584E-2</v>
      </c>
      <c r="M111" s="9">
        <v>3.0240212770000001</v>
      </c>
      <c r="N111" s="9">
        <v>2.6950730000000001E-3</v>
      </c>
      <c r="O111" s="9">
        <v>14.487464989999999</v>
      </c>
    </row>
    <row r="112" spans="1:15" x14ac:dyDescent="0.2">
      <c r="A112" s="7">
        <v>34759</v>
      </c>
      <c r="B112" s="8">
        <v>267.14999999999998</v>
      </c>
      <c r="C112" s="9">
        <f t="shared" si="7"/>
        <v>-11.920000000000016</v>
      </c>
      <c r="D112" s="9">
        <v>0.34201058200000001</v>
      </c>
      <c r="E112" s="11">
        <f t="shared" si="8"/>
        <v>150.35690351308037</v>
      </c>
      <c r="F112" s="13">
        <v>884.28171899999995</v>
      </c>
      <c r="G112" s="9">
        <v>29.738092040000002</v>
      </c>
      <c r="H112" s="11">
        <f t="shared" si="9"/>
        <v>-0.41233346663621451</v>
      </c>
      <c r="I112" s="9">
        <f t="shared" si="5"/>
        <v>-7.0104477362371145E-2</v>
      </c>
      <c r="J112" s="9">
        <v>2.6666289999999998E-3</v>
      </c>
      <c r="K112" s="9">
        <v>-0.84018041300000001</v>
      </c>
      <c r="L112" s="9">
        <f t="shared" si="6"/>
        <v>2.890642217754652E-2</v>
      </c>
      <c r="M112" s="9">
        <v>3.0240212770000001</v>
      </c>
      <c r="N112" s="9">
        <v>2.6950730000000001E-3</v>
      </c>
      <c r="O112" s="9">
        <v>14.487464989999999</v>
      </c>
    </row>
    <row r="113" spans="1:15" x14ac:dyDescent="0.2">
      <c r="A113" s="7">
        <v>34790</v>
      </c>
      <c r="B113" s="8">
        <v>273.45999999999998</v>
      </c>
      <c r="C113" s="9">
        <f t="shared" si="7"/>
        <v>6.3100000000000023</v>
      </c>
      <c r="D113" s="9">
        <v>0.34201058200000001</v>
      </c>
      <c r="E113" s="11">
        <f t="shared" si="8"/>
        <v>35.616897693360002</v>
      </c>
      <c r="F113" s="13">
        <v>884.28171899999995</v>
      </c>
      <c r="G113" s="9">
        <v>29.738092040000002</v>
      </c>
      <c r="H113" s="11">
        <f t="shared" si="9"/>
        <v>0.20068501402082559</v>
      </c>
      <c r="I113" s="9">
        <f t="shared" si="5"/>
        <v>8.0824835504631695E-3</v>
      </c>
      <c r="J113" s="9">
        <v>2.6666289999999998E-3</v>
      </c>
      <c r="K113" s="9">
        <v>-0.84018041300000001</v>
      </c>
      <c r="L113" s="9">
        <f t="shared" si="6"/>
        <v>1.6220333246477932E-3</v>
      </c>
      <c r="M113" s="9">
        <v>3.0240212770000001</v>
      </c>
      <c r="N113" s="9">
        <v>2.6950730000000001E-3</v>
      </c>
      <c r="O113" s="9">
        <v>14.487464989999999</v>
      </c>
    </row>
    <row r="114" spans="1:15" x14ac:dyDescent="0.2">
      <c r="A114" s="7">
        <v>34820</v>
      </c>
      <c r="B114" s="8">
        <v>273.45999999999998</v>
      </c>
      <c r="C114" s="9">
        <f t="shared" si="7"/>
        <v>0</v>
      </c>
      <c r="D114" s="9">
        <v>0.34201058200000001</v>
      </c>
      <c r="E114" s="11">
        <f t="shared" si="8"/>
        <v>0.11697123819997873</v>
      </c>
      <c r="F114" s="13">
        <v>884.28171899999995</v>
      </c>
      <c r="G114" s="9">
        <v>29.738092040000002</v>
      </c>
      <c r="H114" s="11">
        <f t="shared" si="9"/>
        <v>-1.1500757396942941E-2</v>
      </c>
      <c r="I114" s="9">
        <f t="shared" si="5"/>
        <v>-1.5211755170284757E-6</v>
      </c>
      <c r="J114" s="9">
        <v>2.6666289999999998E-3</v>
      </c>
      <c r="K114" s="9">
        <v>-0.84018041300000001</v>
      </c>
      <c r="L114" s="9">
        <f t="shared" si="6"/>
        <v>1.7494670579513744E-8</v>
      </c>
      <c r="M114" s="9">
        <v>3.0240212770000001</v>
      </c>
      <c r="N114" s="9">
        <v>2.6950730000000001E-3</v>
      </c>
      <c r="O114" s="9">
        <v>14.487464989999999</v>
      </c>
    </row>
    <row r="115" spans="1:15" x14ac:dyDescent="0.2">
      <c r="A115" s="7">
        <v>34851</v>
      </c>
      <c r="B115" s="8">
        <v>277.32</v>
      </c>
      <c r="C115" s="9">
        <f t="shared" si="7"/>
        <v>3.8600000000000136</v>
      </c>
      <c r="D115" s="9">
        <v>0.34201058200000001</v>
      </c>
      <c r="E115" s="11">
        <f t="shared" si="8"/>
        <v>12.376249545160075</v>
      </c>
      <c r="F115" s="13">
        <v>884.28171899999995</v>
      </c>
      <c r="G115" s="9">
        <v>29.738092040000002</v>
      </c>
      <c r="H115" s="11">
        <f t="shared" si="9"/>
        <v>0.11829909643389527</v>
      </c>
      <c r="I115" s="9">
        <f t="shared" si="5"/>
        <v>1.6555575513650207E-3</v>
      </c>
      <c r="J115" s="9">
        <v>2.6666289999999998E-3</v>
      </c>
      <c r="K115" s="9">
        <v>-0.84018041300000001</v>
      </c>
      <c r="L115" s="9">
        <f t="shared" si="6"/>
        <v>1.9585096242079409E-4</v>
      </c>
      <c r="M115" s="9">
        <v>3.0240212770000001</v>
      </c>
      <c r="N115" s="9">
        <v>2.6950730000000001E-3</v>
      </c>
      <c r="O115" s="9">
        <v>14.487464989999999</v>
      </c>
    </row>
    <row r="116" spans="1:15" x14ac:dyDescent="0.2">
      <c r="A116" s="7">
        <v>34881</v>
      </c>
      <c r="B116" s="8">
        <v>273.11</v>
      </c>
      <c r="C116" s="9">
        <f t="shared" si="7"/>
        <v>-4.2099999999999795</v>
      </c>
      <c r="D116" s="9">
        <v>0.34201058200000001</v>
      </c>
      <c r="E116" s="11">
        <f t="shared" si="8"/>
        <v>20.720800338639794</v>
      </c>
      <c r="F116" s="13">
        <v>884.28171899999995</v>
      </c>
      <c r="G116" s="9">
        <v>29.738092040000002</v>
      </c>
      <c r="H116" s="11">
        <f t="shared" si="9"/>
        <v>-0.15307002802591299</v>
      </c>
      <c r="I116" s="9">
        <f t="shared" si="5"/>
        <v>-3.5864971094205097E-3</v>
      </c>
      <c r="J116" s="9">
        <v>2.6666289999999998E-3</v>
      </c>
      <c r="K116" s="9">
        <v>-0.84018041300000001</v>
      </c>
      <c r="L116" s="9">
        <f t="shared" si="6"/>
        <v>5.489852130538533E-4</v>
      </c>
      <c r="M116" s="9">
        <v>3.0240212770000001</v>
      </c>
      <c r="N116" s="9">
        <v>2.6950730000000001E-3</v>
      </c>
      <c r="O116" s="9">
        <v>14.487464989999999</v>
      </c>
    </row>
    <row r="117" spans="1:15" x14ac:dyDescent="0.2">
      <c r="A117" s="7">
        <v>34912</v>
      </c>
      <c r="B117" s="8">
        <v>278.02</v>
      </c>
      <c r="C117" s="9">
        <f t="shared" si="7"/>
        <v>4.9099999999999682</v>
      </c>
      <c r="D117" s="9">
        <v>0.34201058200000001</v>
      </c>
      <c r="E117" s="11">
        <f t="shared" si="8"/>
        <v>20.866527322959683</v>
      </c>
      <c r="F117" s="13">
        <v>884.28171899999995</v>
      </c>
      <c r="G117" s="9">
        <v>29.738092040000002</v>
      </c>
      <c r="H117" s="11">
        <f t="shared" si="9"/>
        <v>0.15360734682829261</v>
      </c>
      <c r="I117" s="9">
        <f t="shared" si="5"/>
        <v>3.6243986811505882E-3</v>
      </c>
      <c r="J117" s="9">
        <v>2.6666289999999998E-3</v>
      </c>
      <c r="K117" s="9">
        <v>-0.84018041300000001</v>
      </c>
      <c r="L117" s="9">
        <f t="shared" si="6"/>
        <v>5.5673426525950471E-4</v>
      </c>
      <c r="M117" s="9">
        <v>3.0240212770000001</v>
      </c>
      <c r="N117" s="9">
        <v>2.6950730000000001E-3</v>
      </c>
      <c r="O117" s="9">
        <v>14.487464989999999</v>
      </c>
    </row>
    <row r="118" spans="1:15" x14ac:dyDescent="0.2">
      <c r="A118" s="7">
        <v>34943</v>
      </c>
      <c r="B118" s="8">
        <v>287.13</v>
      </c>
      <c r="C118" s="9">
        <f t="shared" si="7"/>
        <v>9.1100000000000136</v>
      </c>
      <c r="D118" s="9">
        <v>0.34201058200000001</v>
      </c>
      <c r="E118" s="11">
        <f t="shared" si="8"/>
        <v>76.877638434160218</v>
      </c>
      <c r="F118" s="13">
        <v>884.28171899999995</v>
      </c>
      <c r="G118" s="9">
        <v>29.738092040000002</v>
      </c>
      <c r="H118" s="11">
        <f t="shared" si="9"/>
        <v>0.29484034840588963</v>
      </c>
      <c r="I118" s="9">
        <f t="shared" si="5"/>
        <v>2.5630716513437214E-2</v>
      </c>
      <c r="J118" s="9">
        <v>2.6666289999999998E-3</v>
      </c>
      <c r="K118" s="9">
        <v>-0.84018041300000001</v>
      </c>
      <c r="L118" s="9">
        <f t="shared" si="6"/>
        <v>7.5569693867144159E-3</v>
      </c>
      <c r="M118" s="9">
        <v>3.0240212770000001</v>
      </c>
      <c r="N118" s="9">
        <v>2.6950730000000001E-3</v>
      </c>
      <c r="O118" s="9">
        <v>14.487464989999999</v>
      </c>
    </row>
    <row r="119" spans="1:15" x14ac:dyDescent="0.2">
      <c r="A119" s="7">
        <v>34973</v>
      </c>
      <c r="B119" s="8">
        <v>278.02</v>
      </c>
      <c r="C119" s="9">
        <f t="shared" si="7"/>
        <v>-9.1100000000000136</v>
      </c>
      <c r="D119" s="9">
        <v>0.34201058200000001</v>
      </c>
      <c r="E119" s="11">
        <f t="shared" si="8"/>
        <v>89.340504042240241</v>
      </c>
      <c r="F119" s="13">
        <v>884.28171899999995</v>
      </c>
      <c r="G119" s="9">
        <v>29.738092040000002</v>
      </c>
      <c r="H119" s="11">
        <f t="shared" si="9"/>
        <v>-0.31784186319977553</v>
      </c>
      <c r="I119" s="9">
        <f t="shared" si="5"/>
        <v>-3.2109481575601929E-2</v>
      </c>
      <c r="J119" s="9">
        <v>2.6666289999999998E-3</v>
      </c>
      <c r="K119" s="9">
        <v>-0.84018041300000001</v>
      </c>
      <c r="L119" s="9">
        <f t="shared" si="6"/>
        <v>1.0205737450368183E-2</v>
      </c>
      <c r="M119" s="9">
        <v>3.0240212770000001</v>
      </c>
      <c r="N119" s="9">
        <v>2.6950730000000001E-3</v>
      </c>
      <c r="O119" s="9">
        <v>14.487464989999999</v>
      </c>
    </row>
    <row r="120" spans="1:15" x14ac:dyDescent="0.2">
      <c r="A120" s="7">
        <v>35004</v>
      </c>
      <c r="B120" s="8">
        <v>263.99</v>
      </c>
      <c r="C120" s="9">
        <f t="shared" si="7"/>
        <v>-14.029999999999973</v>
      </c>
      <c r="D120" s="9">
        <v>0.34201058200000001</v>
      </c>
      <c r="E120" s="11">
        <f t="shared" si="8"/>
        <v>206.5546881691192</v>
      </c>
      <c r="F120" s="13">
        <v>884.28171899999995</v>
      </c>
      <c r="G120" s="9">
        <v>29.738092040000002</v>
      </c>
      <c r="H120" s="11">
        <f t="shared" si="9"/>
        <v>-0.48328623647638602</v>
      </c>
      <c r="I120" s="9">
        <f t="shared" si="5"/>
        <v>-0.11287903320595387</v>
      </c>
      <c r="J120" s="9">
        <v>2.6666289999999998E-3</v>
      </c>
      <c r="K120" s="9">
        <v>-0.84018041300000001</v>
      </c>
      <c r="L120" s="9">
        <f t="shared" si="6"/>
        <v>5.4552883135198453E-2</v>
      </c>
      <c r="M120" s="9">
        <v>3.0240212770000001</v>
      </c>
      <c r="N120" s="9">
        <v>2.6950730000000001E-3</v>
      </c>
      <c r="O120" s="9">
        <v>14.487464989999999</v>
      </c>
    </row>
    <row r="121" spans="1:15" x14ac:dyDescent="0.2">
      <c r="A121" s="7">
        <v>35034</v>
      </c>
      <c r="B121" s="8">
        <v>267.85000000000002</v>
      </c>
      <c r="C121" s="9">
        <f t="shared" si="7"/>
        <v>3.8600000000000136</v>
      </c>
      <c r="D121" s="9">
        <v>0.34201058200000001</v>
      </c>
      <c r="E121" s="11">
        <f t="shared" si="8"/>
        <v>12.376249545160075</v>
      </c>
      <c r="F121" s="13">
        <v>884.28171899999995</v>
      </c>
      <c r="G121" s="9">
        <v>29.738092040000002</v>
      </c>
      <c r="H121" s="11">
        <f t="shared" si="9"/>
        <v>0.11829909643389527</v>
      </c>
      <c r="I121" s="9">
        <f t="shared" si="5"/>
        <v>1.6555575513650207E-3</v>
      </c>
      <c r="J121" s="9">
        <v>2.6666289999999998E-3</v>
      </c>
      <c r="K121" s="9">
        <v>-0.84018041300000001</v>
      </c>
      <c r="L121" s="9">
        <f t="shared" si="6"/>
        <v>1.9585096242079409E-4</v>
      </c>
      <c r="M121" s="9">
        <v>3.0240212770000001</v>
      </c>
      <c r="N121" s="9">
        <v>2.6950730000000001E-3</v>
      </c>
      <c r="O121" s="9">
        <v>14.487464989999999</v>
      </c>
    </row>
    <row r="122" spans="1:15" x14ac:dyDescent="0.2">
      <c r="A122" s="7">
        <v>35065</v>
      </c>
      <c r="B122" s="8">
        <v>248.22</v>
      </c>
      <c r="C122" s="9">
        <f t="shared" si="7"/>
        <v>-19.630000000000024</v>
      </c>
      <c r="D122" s="9">
        <v>0.34201058200000001</v>
      </c>
      <c r="E122" s="11">
        <f t="shared" si="8"/>
        <v>398.88120668752094</v>
      </c>
      <c r="F122" s="13">
        <v>884.28171899999995</v>
      </c>
      <c r="G122" s="9">
        <v>29.738092040000002</v>
      </c>
      <c r="H122" s="11">
        <f t="shared" si="9"/>
        <v>-0.67159690524651505</v>
      </c>
      <c r="I122" s="9">
        <f t="shared" si="5"/>
        <v>-0.30291868208155642</v>
      </c>
      <c r="J122" s="9">
        <v>2.6666289999999998E-3</v>
      </c>
      <c r="K122" s="9">
        <v>-0.84018041300000001</v>
      </c>
      <c r="L122" s="9">
        <f t="shared" si="6"/>
        <v>0.20343924942732627</v>
      </c>
      <c r="M122" s="9">
        <v>3.0240212770000001</v>
      </c>
      <c r="N122" s="9">
        <v>2.6950730000000001E-3</v>
      </c>
      <c r="O122" s="9">
        <v>14.487464989999999</v>
      </c>
    </row>
    <row r="123" spans="1:15" x14ac:dyDescent="0.2">
      <c r="A123" s="7">
        <v>35096</v>
      </c>
      <c r="B123" s="8">
        <v>252.07</v>
      </c>
      <c r="C123" s="9">
        <f t="shared" si="7"/>
        <v>3.8499999999999943</v>
      </c>
      <c r="D123" s="9">
        <v>0.34201058200000001</v>
      </c>
      <c r="E123" s="11">
        <f t="shared" si="8"/>
        <v>12.30598975679994</v>
      </c>
      <c r="F123" s="13">
        <v>884.28171899999995</v>
      </c>
      <c r="G123" s="9">
        <v>29.738092040000002</v>
      </c>
      <c r="H123" s="11">
        <f t="shared" si="9"/>
        <v>0.1179628273825194</v>
      </c>
      <c r="I123" s="9">
        <f t="shared" si="5"/>
        <v>1.6414797145296706E-3</v>
      </c>
      <c r="J123" s="9">
        <v>2.6666289999999998E-3</v>
      </c>
      <c r="K123" s="9">
        <v>-0.84018041300000001</v>
      </c>
      <c r="L123" s="9">
        <f t="shared" si="6"/>
        <v>1.9363358821697076E-4</v>
      </c>
      <c r="M123" s="9">
        <v>3.0240212770000001</v>
      </c>
      <c r="N123" s="9">
        <v>2.6950730000000001E-3</v>
      </c>
      <c r="O123" s="9">
        <v>14.487464989999999</v>
      </c>
    </row>
    <row r="124" spans="1:15" x14ac:dyDescent="0.2">
      <c r="A124" s="7">
        <v>35125</v>
      </c>
      <c r="B124" s="8">
        <v>262.58999999999997</v>
      </c>
      <c r="C124" s="9">
        <f t="shared" si="7"/>
        <v>10.519999999999982</v>
      </c>
      <c r="D124" s="9">
        <v>0.34201058200000001</v>
      </c>
      <c r="E124" s="11">
        <f t="shared" si="8"/>
        <v>103.5914685929196</v>
      </c>
      <c r="F124" s="13">
        <v>884.28171899999995</v>
      </c>
      <c r="G124" s="9">
        <v>29.738092040000002</v>
      </c>
      <c r="H124" s="11">
        <f t="shared" si="9"/>
        <v>0.34225428464979563</v>
      </c>
      <c r="I124" s="9">
        <f t="shared" si="5"/>
        <v>4.009098080763919E-2</v>
      </c>
      <c r="J124" s="9">
        <v>2.6666289999999998E-3</v>
      </c>
      <c r="K124" s="9">
        <v>-0.84018041300000001</v>
      </c>
      <c r="L124" s="9">
        <f t="shared" si="6"/>
        <v>1.3721309957227236E-2</v>
      </c>
      <c r="M124" s="9">
        <v>3.0240212770000001</v>
      </c>
      <c r="N124" s="9">
        <v>2.6950730000000001E-3</v>
      </c>
      <c r="O124" s="9">
        <v>14.487464989999999</v>
      </c>
    </row>
    <row r="125" spans="1:15" x14ac:dyDescent="0.2">
      <c r="A125" s="7">
        <v>35156</v>
      </c>
      <c r="B125" s="8">
        <v>268.2</v>
      </c>
      <c r="C125" s="9">
        <f t="shared" si="7"/>
        <v>5.6100000000000136</v>
      </c>
      <c r="D125" s="9">
        <v>0.34201058200000001</v>
      </c>
      <c r="E125" s="11">
        <f t="shared" si="8"/>
        <v>27.751712508160118</v>
      </c>
      <c r="F125" s="13">
        <v>884.28171899999995</v>
      </c>
      <c r="G125" s="9">
        <v>29.738092040000002</v>
      </c>
      <c r="H125" s="11">
        <f t="shared" si="9"/>
        <v>0.17714618042456004</v>
      </c>
      <c r="I125" s="9">
        <f t="shared" si="5"/>
        <v>5.558983409475287E-3</v>
      </c>
      <c r="J125" s="9">
        <v>2.6666289999999998E-3</v>
      </c>
      <c r="K125" s="9">
        <v>-0.84018041300000001</v>
      </c>
      <c r="L125" s="9">
        <f t="shared" si="6"/>
        <v>9.847526780320452E-4</v>
      </c>
      <c r="M125" s="9">
        <v>3.0240212770000001</v>
      </c>
      <c r="N125" s="9">
        <v>2.6950730000000001E-3</v>
      </c>
      <c r="O125" s="9">
        <v>14.487464989999999</v>
      </c>
    </row>
    <row r="126" spans="1:15" x14ac:dyDescent="0.2">
      <c r="A126" s="7">
        <v>35186</v>
      </c>
      <c r="B126" s="8">
        <v>252.42</v>
      </c>
      <c r="C126" s="9">
        <f t="shared" si="7"/>
        <v>-15.780000000000001</v>
      </c>
      <c r="D126" s="9">
        <v>0.34201058200000001</v>
      </c>
      <c r="E126" s="11">
        <f t="shared" si="8"/>
        <v>259.91922520612002</v>
      </c>
      <c r="F126" s="13">
        <v>884.28171899999995</v>
      </c>
      <c r="G126" s="9">
        <v>29.738092040000002</v>
      </c>
      <c r="H126" s="11">
        <f t="shared" si="9"/>
        <v>-0.54213332046705176</v>
      </c>
      <c r="I126" s="9">
        <f t="shared" si="5"/>
        <v>-0.15933761116450679</v>
      </c>
      <c r="J126" s="9">
        <v>2.6666289999999998E-3</v>
      </c>
      <c r="K126" s="9">
        <v>-0.84018041300000001</v>
      </c>
      <c r="L126" s="9">
        <f t="shared" si="6"/>
        <v>8.6382228215902038E-2</v>
      </c>
      <c r="M126" s="9">
        <v>3.0240212770000001</v>
      </c>
      <c r="N126" s="9">
        <v>2.6950730000000001E-3</v>
      </c>
      <c r="O126" s="9">
        <v>14.487464989999999</v>
      </c>
    </row>
    <row r="127" spans="1:15" x14ac:dyDescent="0.2">
      <c r="A127" s="7">
        <v>35217</v>
      </c>
      <c r="B127" s="8">
        <v>258.38</v>
      </c>
      <c r="C127" s="9">
        <f t="shared" si="7"/>
        <v>5.960000000000008</v>
      </c>
      <c r="D127" s="9">
        <v>0.34201058200000001</v>
      </c>
      <c r="E127" s="11">
        <f t="shared" si="8"/>
        <v>31.561805100760065</v>
      </c>
      <c r="F127" s="13">
        <v>884.28171899999995</v>
      </c>
      <c r="G127" s="9">
        <v>29.738092040000002</v>
      </c>
      <c r="H127" s="11">
        <f t="shared" si="9"/>
        <v>0.18891559722269283</v>
      </c>
      <c r="I127" s="9">
        <f t="shared" si="5"/>
        <v>6.7422281837851003E-3</v>
      </c>
      <c r="J127" s="9">
        <v>2.6666289999999998E-3</v>
      </c>
      <c r="K127" s="9">
        <v>-0.84018041300000001</v>
      </c>
      <c r="L127" s="9">
        <f t="shared" si="6"/>
        <v>1.2737120639514338E-3</v>
      </c>
      <c r="M127" s="9">
        <v>3.0240212770000001</v>
      </c>
      <c r="N127" s="9">
        <v>2.6950730000000001E-3</v>
      </c>
      <c r="O127" s="9">
        <v>14.487464989999999</v>
      </c>
    </row>
    <row r="128" spans="1:15" x14ac:dyDescent="0.2">
      <c r="A128" s="7">
        <v>35247</v>
      </c>
      <c r="B128" s="8">
        <v>240.15</v>
      </c>
      <c r="C128" s="9">
        <f t="shared" si="7"/>
        <v>-18.22999999999999</v>
      </c>
      <c r="D128" s="9">
        <v>0.34201058200000001</v>
      </c>
      <c r="E128" s="11">
        <f t="shared" si="8"/>
        <v>344.91957705791964</v>
      </c>
      <c r="F128" s="13">
        <v>884.28171899999995</v>
      </c>
      <c r="G128" s="9">
        <v>29.738092040000002</v>
      </c>
      <c r="H128" s="11">
        <f t="shared" si="9"/>
        <v>-0.62451923805398202</v>
      </c>
      <c r="I128" s="9">
        <f t="shared" si="5"/>
        <v>-0.24357766535598208</v>
      </c>
      <c r="J128" s="9">
        <v>2.6666289999999998E-3</v>
      </c>
      <c r="K128" s="9">
        <v>-0.84018041300000001</v>
      </c>
      <c r="L128" s="9">
        <f t="shared" si="6"/>
        <v>0.15211893797508574</v>
      </c>
      <c r="M128" s="9">
        <v>3.0240212770000001</v>
      </c>
      <c r="N128" s="9">
        <v>2.6950730000000001E-3</v>
      </c>
      <c r="O128" s="9">
        <v>14.487464989999999</v>
      </c>
    </row>
    <row r="129" spans="1:15" x14ac:dyDescent="0.2">
      <c r="A129" s="7">
        <v>35278</v>
      </c>
      <c r="B129" s="8">
        <v>258.38</v>
      </c>
      <c r="C129" s="9">
        <f t="shared" si="7"/>
        <v>18.22999999999999</v>
      </c>
      <c r="D129" s="9">
        <v>0.34201058200000001</v>
      </c>
      <c r="E129" s="11">
        <f t="shared" si="8"/>
        <v>319.9801654184796</v>
      </c>
      <c r="F129" s="13">
        <v>884.28171899999995</v>
      </c>
      <c r="G129" s="9">
        <v>29.738092040000002</v>
      </c>
      <c r="H129" s="11">
        <f t="shared" si="9"/>
        <v>0.60151772326009612</v>
      </c>
      <c r="I129" s="9">
        <f t="shared" si="5"/>
        <v>0.21764329088796452</v>
      </c>
      <c r="J129" s="9">
        <v>2.6666289999999998E-3</v>
      </c>
      <c r="K129" s="9">
        <v>-0.84018041300000001</v>
      </c>
      <c r="L129" s="9">
        <f t="shared" si="6"/>
        <v>0.13091629681776323</v>
      </c>
      <c r="M129" s="9">
        <v>3.0240212770000001</v>
      </c>
      <c r="N129" s="9">
        <v>2.6950730000000001E-3</v>
      </c>
      <c r="O129" s="9">
        <v>14.487464989999999</v>
      </c>
    </row>
    <row r="130" spans="1:15" x14ac:dyDescent="0.2">
      <c r="A130" s="7">
        <v>35309</v>
      </c>
      <c r="B130" s="8">
        <v>263.29000000000002</v>
      </c>
      <c r="C130" s="9">
        <f t="shared" si="7"/>
        <v>4.910000000000025</v>
      </c>
      <c r="D130" s="9">
        <v>0.34201058200000001</v>
      </c>
      <c r="E130" s="11">
        <f t="shared" si="8"/>
        <v>20.866527322960206</v>
      </c>
      <c r="F130" s="13">
        <v>884.28171899999995</v>
      </c>
      <c r="G130" s="9">
        <v>29.738092040000002</v>
      </c>
      <c r="H130" s="11">
        <f t="shared" si="9"/>
        <v>0.15360734682829452</v>
      </c>
      <c r="I130" s="9">
        <f t="shared" si="5"/>
        <v>3.6243986811507231E-3</v>
      </c>
      <c r="J130" s="9">
        <v>2.6666289999999998E-3</v>
      </c>
      <c r="K130" s="9">
        <v>-0.84018041300000001</v>
      </c>
      <c r="L130" s="9">
        <f t="shared" si="6"/>
        <v>5.5673426525953236E-4</v>
      </c>
      <c r="M130" s="9">
        <v>3.0240212770000001</v>
      </c>
      <c r="N130" s="9">
        <v>2.6950730000000001E-3</v>
      </c>
      <c r="O130" s="9">
        <v>14.487464989999999</v>
      </c>
    </row>
    <row r="131" spans="1:15" x14ac:dyDescent="0.2">
      <c r="A131" s="7">
        <v>35339</v>
      </c>
      <c r="B131" s="8">
        <v>254.18</v>
      </c>
      <c r="C131" s="9">
        <f t="shared" si="7"/>
        <v>-9.1100000000000136</v>
      </c>
      <c r="D131" s="9">
        <v>0.34201058200000001</v>
      </c>
      <c r="E131" s="11">
        <f t="shared" si="8"/>
        <v>89.340504042240241</v>
      </c>
      <c r="F131" s="13">
        <v>884.28171899999995</v>
      </c>
      <c r="G131" s="9">
        <v>29.738092040000002</v>
      </c>
      <c r="H131" s="11">
        <f t="shared" si="9"/>
        <v>-0.31784186319977553</v>
      </c>
      <c r="I131" s="9">
        <f t="shared" si="5"/>
        <v>-3.2109481575601929E-2</v>
      </c>
      <c r="J131" s="9">
        <v>2.6666289999999998E-3</v>
      </c>
      <c r="K131" s="9">
        <v>-0.84018041300000001</v>
      </c>
      <c r="L131" s="9">
        <f t="shared" si="6"/>
        <v>1.0205737450368183E-2</v>
      </c>
      <c r="M131" s="9">
        <v>3.0240212770000001</v>
      </c>
      <c r="N131" s="9">
        <v>2.6950730000000001E-3</v>
      </c>
      <c r="O131" s="9">
        <v>14.487464989999999</v>
      </c>
    </row>
    <row r="132" spans="1:15" x14ac:dyDescent="0.2">
      <c r="A132" s="7">
        <v>35370</v>
      </c>
      <c r="B132" s="8">
        <v>246.11</v>
      </c>
      <c r="C132" s="9">
        <f t="shared" si="7"/>
        <v>-8.0699999999999932</v>
      </c>
      <c r="D132" s="9">
        <v>0.34201058200000001</v>
      </c>
      <c r="E132" s="11">
        <f t="shared" si="8"/>
        <v>70.761922031679873</v>
      </c>
      <c r="F132" s="13">
        <v>884.28171899999995</v>
      </c>
      <c r="G132" s="9">
        <v>29.738092040000002</v>
      </c>
      <c r="H132" s="11">
        <f t="shared" si="9"/>
        <v>-0.28286988185675122</v>
      </c>
      <c r="I132" s="9">
        <f t="shared" ref="I132:I195" si="10">H132^3</f>
        <v>-2.2633938276063841E-2</v>
      </c>
      <c r="J132" s="9">
        <v>2.6666289999999998E-3</v>
      </c>
      <c r="K132" s="9">
        <v>-0.84018041300000001</v>
      </c>
      <c r="L132" s="9">
        <f t="shared" ref="L132:L195" si="11">H132^4</f>
        <v>6.4024594461031779E-3</v>
      </c>
      <c r="M132" s="9">
        <v>3.0240212770000001</v>
      </c>
      <c r="N132" s="9">
        <v>2.6950730000000001E-3</v>
      </c>
      <c r="O132" s="9">
        <v>14.487464989999999</v>
      </c>
    </row>
    <row r="133" spans="1:15" x14ac:dyDescent="0.2">
      <c r="A133" s="7">
        <v>35400</v>
      </c>
      <c r="B133" s="8">
        <v>264.69</v>
      </c>
      <c r="C133" s="9">
        <f t="shared" ref="C133:C196" si="12">B133-B132</f>
        <v>18.579999999999984</v>
      </c>
      <c r="D133" s="9">
        <v>0.34201058200000001</v>
      </c>
      <c r="E133" s="11">
        <f t="shared" si="8"/>
        <v>332.62425801107941</v>
      </c>
      <c r="F133" s="13">
        <v>884.28171899999995</v>
      </c>
      <c r="G133" s="9">
        <v>29.738092040000002</v>
      </c>
      <c r="H133" s="11">
        <f t="shared" si="9"/>
        <v>0.61328714005822893</v>
      </c>
      <c r="I133" s="9">
        <f t="shared" si="10"/>
        <v>0.23067024364576696</v>
      </c>
      <c r="J133" s="9">
        <v>2.6666289999999998E-3</v>
      </c>
      <c r="K133" s="9">
        <v>-0.84018041300000001</v>
      </c>
      <c r="L133" s="9">
        <f t="shared" si="11"/>
        <v>0.14146709402204727</v>
      </c>
      <c r="M133" s="9">
        <v>3.0240212770000001</v>
      </c>
      <c r="N133" s="9">
        <v>2.6950730000000001E-3</v>
      </c>
      <c r="O133" s="9">
        <v>14.487464989999999</v>
      </c>
    </row>
    <row r="134" spans="1:15" x14ac:dyDescent="0.2">
      <c r="A134" s="7">
        <v>35431</v>
      </c>
      <c r="B134" s="8">
        <v>276.61</v>
      </c>
      <c r="C134" s="9">
        <f t="shared" si="12"/>
        <v>11.920000000000016</v>
      </c>
      <c r="D134" s="9">
        <v>0.34201058200000001</v>
      </c>
      <c r="E134" s="11">
        <f t="shared" ref="E134:E197" si="13">(C134-D131)^2</f>
        <v>134.04983896332033</v>
      </c>
      <c r="F134" s="13">
        <v>884.28171899999995</v>
      </c>
      <c r="G134" s="9">
        <v>29.738092040000002</v>
      </c>
      <c r="H134" s="11">
        <f t="shared" si="9"/>
        <v>0.38933195184232861</v>
      </c>
      <c r="I134" s="9">
        <f t="shared" si="10"/>
        <v>5.9014691484871366E-2</v>
      </c>
      <c r="J134" s="9">
        <v>2.6666289999999998E-3</v>
      </c>
      <c r="K134" s="9">
        <v>-0.84018041300000001</v>
      </c>
      <c r="L134" s="9">
        <f t="shared" si="11"/>
        <v>2.2976305023177816E-2</v>
      </c>
      <c r="M134" s="9">
        <v>3.0240212770000001</v>
      </c>
      <c r="N134" s="9">
        <v>2.6950730000000001E-3</v>
      </c>
      <c r="O134" s="9">
        <v>14.487464989999999</v>
      </c>
    </row>
    <row r="135" spans="1:15" x14ac:dyDescent="0.2">
      <c r="A135" s="7">
        <v>35462</v>
      </c>
      <c r="B135" s="8">
        <v>298.35000000000002</v>
      </c>
      <c r="C135" s="9">
        <f t="shared" si="12"/>
        <v>21.740000000000009</v>
      </c>
      <c r="D135" s="9">
        <v>0.34201058200000001</v>
      </c>
      <c r="E135" s="11">
        <f t="shared" si="13"/>
        <v>457.87395113284038</v>
      </c>
      <c r="F135" s="13">
        <v>884.28171899999995</v>
      </c>
      <c r="G135" s="9">
        <v>29.738092040000002</v>
      </c>
      <c r="H135" s="11">
        <f t="shared" ref="H135:H198" si="14">(C135-D133)/G133</f>
        <v>0.71954816029280166</v>
      </c>
      <c r="I135" s="9">
        <f t="shared" si="10"/>
        <v>0.37254573977881927</v>
      </c>
      <c r="J135" s="9">
        <v>2.6666289999999998E-3</v>
      </c>
      <c r="K135" s="9">
        <v>-0.84018041300000001</v>
      </c>
      <c r="L135" s="9">
        <f t="shared" si="11"/>
        <v>0.26806460168277024</v>
      </c>
      <c r="M135" s="9">
        <v>3.0240212770000001</v>
      </c>
      <c r="N135" s="9">
        <v>2.6950730000000001E-3</v>
      </c>
      <c r="O135" s="9">
        <v>14.487464989999999</v>
      </c>
    </row>
    <row r="136" spans="1:15" x14ac:dyDescent="0.2">
      <c r="A136" s="7">
        <v>35490</v>
      </c>
      <c r="B136" s="8">
        <v>299.75</v>
      </c>
      <c r="C136" s="9">
        <f t="shared" si="12"/>
        <v>1.3999999999999773</v>
      </c>
      <c r="D136" s="9">
        <v>0.34201058200000001</v>
      </c>
      <c r="E136" s="11">
        <f t="shared" si="13"/>
        <v>1.1193416085999308</v>
      </c>
      <c r="F136" s="13">
        <v>884.28171899999995</v>
      </c>
      <c r="G136" s="9">
        <v>29.738092040000002</v>
      </c>
      <c r="H136" s="11">
        <f t="shared" si="14"/>
        <v>3.5576909795588127E-2</v>
      </c>
      <c r="I136" s="9">
        <f t="shared" si="10"/>
        <v>4.5030282124524237E-5</v>
      </c>
      <c r="J136" s="9">
        <v>2.6666289999999998E-3</v>
      </c>
      <c r="K136" s="9">
        <v>-0.84018041300000001</v>
      </c>
      <c r="L136" s="9">
        <f t="shared" si="11"/>
        <v>1.6020382852140833E-6</v>
      </c>
      <c r="M136" s="9">
        <v>3.0240212770000001</v>
      </c>
      <c r="N136" s="9">
        <v>2.6950730000000001E-3</v>
      </c>
      <c r="O136" s="9">
        <v>14.487464989999999</v>
      </c>
    </row>
    <row r="137" spans="1:15" x14ac:dyDescent="0.2">
      <c r="A137" s="7">
        <v>35521</v>
      </c>
      <c r="B137" s="8">
        <v>300.10000000000002</v>
      </c>
      <c r="C137" s="9">
        <f t="shared" si="12"/>
        <v>0.35000000000002274</v>
      </c>
      <c r="D137" s="9">
        <v>0.34201058200000001</v>
      </c>
      <c r="E137" s="11">
        <f t="shared" si="13"/>
        <v>6.3830799979087196E-5</v>
      </c>
      <c r="F137" s="13">
        <v>884.28171899999995</v>
      </c>
      <c r="G137" s="9">
        <v>29.738092040000002</v>
      </c>
      <c r="H137" s="11">
        <f t="shared" si="14"/>
        <v>2.6865940119078093E-4</v>
      </c>
      <c r="I137" s="9">
        <f t="shared" si="10"/>
        <v>1.9391264367278176E-11</v>
      </c>
      <c r="J137" s="9">
        <v>2.6666289999999998E-3</v>
      </c>
      <c r="K137" s="9">
        <v>-0.84018041300000001</v>
      </c>
      <c r="L137" s="9">
        <f t="shared" si="11"/>
        <v>5.2096454732450825E-15</v>
      </c>
      <c r="M137" s="9">
        <v>3.0240212770000001</v>
      </c>
      <c r="N137" s="9">
        <v>2.6950730000000001E-3</v>
      </c>
      <c r="O137" s="9">
        <v>14.487464989999999</v>
      </c>
    </row>
    <row r="138" spans="1:15" x14ac:dyDescent="0.2">
      <c r="A138" s="7">
        <v>35551</v>
      </c>
      <c r="B138" s="8">
        <v>320.08999999999997</v>
      </c>
      <c r="C138" s="9">
        <f t="shared" si="12"/>
        <v>19.989999999999952</v>
      </c>
      <c r="D138" s="9">
        <v>0.34201058200000001</v>
      </c>
      <c r="E138" s="11">
        <f t="shared" si="13"/>
        <v>386.0434881698381</v>
      </c>
      <c r="F138" s="13">
        <v>884.28171899999995</v>
      </c>
      <c r="G138" s="9">
        <v>29.738092040000002</v>
      </c>
      <c r="H138" s="11">
        <f t="shared" si="14"/>
        <v>0.66070107630213493</v>
      </c>
      <c r="I138" s="9">
        <f t="shared" si="10"/>
        <v>0.28841314004201773</v>
      </c>
      <c r="J138" s="9">
        <v>2.6666289999999998E-3</v>
      </c>
      <c r="K138" s="9">
        <v>-0.84018041300000001</v>
      </c>
      <c r="L138" s="9">
        <f t="shared" si="11"/>
        <v>0.1905548720454395</v>
      </c>
      <c r="M138" s="9">
        <v>3.0240212770000001</v>
      </c>
      <c r="N138" s="9">
        <v>2.6950730000000001E-3</v>
      </c>
      <c r="O138" s="9">
        <v>14.487464989999999</v>
      </c>
    </row>
    <row r="139" spans="1:15" x14ac:dyDescent="0.2">
      <c r="A139" s="7">
        <v>35582</v>
      </c>
      <c r="B139" s="8">
        <v>307.47000000000003</v>
      </c>
      <c r="C139" s="9">
        <f t="shared" si="12"/>
        <v>-12.619999999999948</v>
      </c>
      <c r="D139" s="9">
        <v>0.34201058200000001</v>
      </c>
      <c r="E139" s="11">
        <f t="shared" si="13"/>
        <v>168.01371832787862</v>
      </c>
      <c r="F139" s="13">
        <v>884.28171899999995</v>
      </c>
      <c r="G139" s="9">
        <v>29.738092040000002</v>
      </c>
      <c r="H139" s="11">
        <f t="shared" si="14"/>
        <v>-0.43587230023247808</v>
      </c>
      <c r="I139" s="9">
        <f t="shared" si="10"/>
        <v>-8.2809051682754695E-2</v>
      </c>
      <c r="J139" s="9">
        <v>2.6666289999999998E-3</v>
      </c>
      <c r="K139" s="9">
        <v>-0.84018041300000001</v>
      </c>
      <c r="L139" s="9">
        <f t="shared" si="11"/>
        <v>3.6094171837032452E-2</v>
      </c>
      <c r="M139" s="9">
        <v>3.0240212770000001</v>
      </c>
      <c r="N139" s="9">
        <v>2.6950730000000001E-3</v>
      </c>
      <c r="O139" s="9">
        <v>14.487464989999999</v>
      </c>
    </row>
    <row r="140" spans="1:15" x14ac:dyDescent="0.2">
      <c r="A140" s="7">
        <v>35612</v>
      </c>
      <c r="B140" s="8">
        <v>315.52999999999997</v>
      </c>
      <c r="C140" s="9">
        <f t="shared" si="12"/>
        <v>8.0599999999999454</v>
      </c>
      <c r="D140" s="9">
        <v>0.34201058200000001</v>
      </c>
      <c r="E140" s="11">
        <f t="shared" si="13"/>
        <v>59.567360656359128</v>
      </c>
      <c r="F140" s="13">
        <v>884.28171899999995</v>
      </c>
      <c r="G140" s="9">
        <v>29.738092040000002</v>
      </c>
      <c r="H140" s="11">
        <f t="shared" si="14"/>
        <v>0.25953209801148847</v>
      </c>
      <c r="I140" s="9">
        <f t="shared" si="10"/>
        <v>1.7481280141462281E-2</v>
      </c>
      <c r="J140" s="9">
        <v>2.6666289999999998E-3</v>
      </c>
      <c r="K140" s="9">
        <v>-0.84018041300000001</v>
      </c>
      <c r="L140" s="9">
        <f t="shared" si="11"/>
        <v>4.5369533110402767E-3</v>
      </c>
      <c r="M140" s="9">
        <v>3.0240212770000001</v>
      </c>
      <c r="N140" s="9">
        <v>2.6950730000000001E-3</v>
      </c>
      <c r="O140" s="9">
        <v>14.487464989999999</v>
      </c>
    </row>
    <row r="141" spans="1:15" x14ac:dyDescent="0.2">
      <c r="A141" s="7">
        <v>35643</v>
      </c>
      <c r="B141" s="8">
        <v>299.05</v>
      </c>
      <c r="C141" s="9">
        <f t="shared" si="12"/>
        <v>-16.479999999999961</v>
      </c>
      <c r="D141" s="9">
        <v>0.34201058200000001</v>
      </c>
      <c r="E141" s="11">
        <f t="shared" si="13"/>
        <v>282.98004002091869</v>
      </c>
      <c r="F141" s="13">
        <v>884.28171899999995</v>
      </c>
      <c r="G141" s="9">
        <v>29.738092040000002</v>
      </c>
      <c r="H141" s="11">
        <f t="shared" si="14"/>
        <v>-0.56567215406331628</v>
      </c>
      <c r="I141" s="9">
        <f t="shared" si="10"/>
        <v>-0.18100659623214843</v>
      </c>
      <c r="J141" s="9">
        <v>2.6666289999999998E-3</v>
      </c>
      <c r="K141" s="9">
        <v>-0.84018041300000001</v>
      </c>
      <c r="L141" s="9">
        <f t="shared" si="11"/>
        <v>0.10239039119030836</v>
      </c>
      <c r="M141" s="9">
        <v>3.0240212770000001</v>
      </c>
      <c r="N141" s="9">
        <v>2.6950730000000001E-3</v>
      </c>
      <c r="O141" s="9">
        <v>14.487464989999999</v>
      </c>
    </row>
    <row r="142" spans="1:15" x14ac:dyDescent="0.2">
      <c r="A142" s="7">
        <v>35674</v>
      </c>
      <c r="B142" s="8">
        <v>282.93</v>
      </c>
      <c r="C142" s="9">
        <f t="shared" si="12"/>
        <v>-16.120000000000005</v>
      </c>
      <c r="D142" s="9">
        <v>0.34201058200000001</v>
      </c>
      <c r="E142" s="11">
        <f t="shared" si="13"/>
        <v>270.99779240188013</v>
      </c>
      <c r="F142" s="13">
        <v>884.28171899999995</v>
      </c>
      <c r="G142" s="9">
        <v>29.738092040000002</v>
      </c>
      <c r="H142" s="11">
        <f t="shared" si="14"/>
        <v>-0.55356646821380961</v>
      </c>
      <c r="I142" s="9">
        <f t="shared" si="10"/>
        <v>-0.16963260276603018</v>
      </c>
      <c r="J142" s="9">
        <v>2.6666289999999998E-3</v>
      </c>
      <c r="K142" s="9">
        <v>-0.84018041300000001</v>
      </c>
      <c r="L142" s="9">
        <f t="shared" si="11"/>
        <v>9.3902920807107423E-2</v>
      </c>
      <c r="M142" s="9">
        <v>3.0240212770000001</v>
      </c>
      <c r="N142" s="9">
        <v>2.6950730000000001E-3</v>
      </c>
      <c r="O142" s="9">
        <v>14.487464989999999</v>
      </c>
    </row>
    <row r="143" spans="1:15" x14ac:dyDescent="0.2">
      <c r="A143" s="7">
        <v>35704</v>
      </c>
      <c r="B143" s="8">
        <v>309.92</v>
      </c>
      <c r="C143" s="9">
        <f t="shared" si="12"/>
        <v>26.990000000000009</v>
      </c>
      <c r="D143" s="9">
        <v>0.34201058200000001</v>
      </c>
      <c r="E143" s="11">
        <f t="shared" si="13"/>
        <v>710.11534002184044</v>
      </c>
      <c r="F143" s="13">
        <v>884.28171899999995</v>
      </c>
      <c r="G143" s="9">
        <v>29.738092040000002</v>
      </c>
      <c r="H143" s="11">
        <f t="shared" si="14"/>
        <v>0.89608941226479599</v>
      </c>
      <c r="I143" s="9">
        <f t="shared" si="10"/>
        <v>0.71953850228039695</v>
      </c>
      <c r="J143" s="9">
        <v>2.6666289999999998E-3</v>
      </c>
      <c r="K143" s="9">
        <v>-0.84018041300000001</v>
      </c>
      <c r="L143" s="9">
        <f t="shared" si="11"/>
        <v>0.64477083361033249</v>
      </c>
      <c r="M143" s="9">
        <v>3.0240212770000001</v>
      </c>
      <c r="N143" s="9">
        <v>2.6950730000000001E-3</v>
      </c>
      <c r="O143" s="9">
        <v>14.487464989999999</v>
      </c>
    </row>
    <row r="144" spans="1:15" x14ac:dyDescent="0.2">
      <c r="A144" s="7">
        <v>35735</v>
      </c>
      <c r="B144" s="8">
        <v>319.39</v>
      </c>
      <c r="C144" s="9">
        <f t="shared" si="12"/>
        <v>9.4699999999999704</v>
      </c>
      <c r="D144" s="9">
        <v>0.34201058200000001</v>
      </c>
      <c r="E144" s="11">
        <f t="shared" si="13"/>
        <v>83.320190815119432</v>
      </c>
      <c r="F144" s="13">
        <v>884.28171899999995</v>
      </c>
      <c r="G144" s="9">
        <v>29.738092040000002</v>
      </c>
      <c r="H144" s="11">
        <f t="shared" si="14"/>
        <v>0.30694603425539635</v>
      </c>
      <c r="I144" s="9">
        <f t="shared" si="10"/>
        <v>2.8919187029683154E-2</v>
      </c>
      <c r="J144" s="9">
        <v>2.6666289999999998E-3</v>
      </c>
      <c r="K144" s="9">
        <v>-0.84018041300000001</v>
      </c>
      <c r="L144" s="9">
        <f t="shared" si="11"/>
        <v>8.8766297726513392E-3</v>
      </c>
      <c r="M144" s="9">
        <v>3.0240212770000001</v>
      </c>
      <c r="N144" s="9">
        <v>2.6950730000000001E-3</v>
      </c>
      <c r="O144" s="9">
        <v>14.487464989999999</v>
      </c>
    </row>
    <row r="145" spans="1:15" x14ac:dyDescent="0.2">
      <c r="A145" s="7">
        <v>35765</v>
      </c>
      <c r="B145" s="8">
        <v>326.39999999999998</v>
      </c>
      <c r="C145" s="9">
        <f t="shared" si="12"/>
        <v>7.0099999999999909</v>
      </c>
      <c r="D145" s="9">
        <v>0.34201058200000001</v>
      </c>
      <c r="E145" s="11">
        <f t="shared" si="13"/>
        <v>44.462082878559855</v>
      </c>
      <c r="F145" s="13">
        <v>884.28171899999995</v>
      </c>
      <c r="G145" s="9">
        <v>29.738092040000002</v>
      </c>
      <c r="H145" s="11">
        <f t="shared" si="14"/>
        <v>0.2242238476170911</v>
      </c>
      <c r="I145" s="9">
        <f t="shared" si="10"/>
        <v>1.1273153017733807E-2</v>
      </c>
      <c r="J145" s="9">
        <v>2.6666289999999998E-3</v>
      </c>
      <c r="K145" s="9">
        <v>-0.84018041300000001</v>
      </c>
      <c r="L145" s="9">
        <f t="shared" si="11"/>
        <v>2.5277097444124956E-3</v>
      </c>
      <c r="M145" s="9">
        <v>3.0240212770000001</v>
      </c>
      <c r="N145" s="9">
        <v>2.6950730000000001E-3</v>
      </c>
      <c r="O145" s="9">
        <v>14.487464989999999</v>
      </c>
    </row>
    <row r="146" spans="1:15" x14ac:dyDescent="0.2">
      <c r="A146" s="7">
        <v>35796</v>
      </c>
      <c r="B146" s="8">
        <v>335.51</v>
      </c>
      <c r="C146" s="9">
        <f t="shared" si="12"/>
        <v>9.1100000000000136</v>
      </c>
      <c r="D146" s="9">
        <v>0.34201058200000001</v>
      </c>
      <c r="E146" s="11">
        <f t="shared" si="13"/>
        <v>76.877638434160218</v>
      </c>
      <c r="F146" s="13">
        <v>884.28171899999995</v>
      </c>
      <c r="G146" s="9">
        <v>29.738092040000002</v>
      </c>
      <c r="H146" s="11">
        <f t="shared" si="14"/>
        <v>0.29484034840588963</v>
      </c>
      <c r="I146" s="9">
        <f t="shared" si="10"/>
        <v>2.5630716513437214E-2</v>
      </c>
      <c r="J146" s="9">
        <v>2.6666289999999998E-3</v>
      </c>
      <c r="K146" s="9">
        <v>-0.84018041300000001</v>
      </c>
      <c r="L146" s="9">
        <f t="shared" si="11"/>
        <v>7.5569693867144159E-3</v>
      </c>
      <c r="M146" s="9">
        <v>3.0240212770000001</v>
      </c>
      <c r="N146" s="9">
        <v>2.6950730000000001E-3</v>
      </c>
      <c r="O146" s="9">
        <v>14.487464989999999</v>
      </c>
    </row>
    <row r="147" spans="1:15" x14ac:dyDescent="0.2">
      <c r="A147" s="7">
        <v>35827</v>
      </c>
      <c r="B147" s="8">
        <v>416.85</v>
      </c>
      <c r="C147" s="9">
        <f t="shared" si="12"/>
        <v>81.340000000000032</v>
      </c>
      <c r="D147" s="9">
        <v>0.34201058200000001</v>
      </c>
      <c r="E147" s="11">
        <f t="shared" si="13"/>
        <v>6560.6742897584454</v>
      </c>
      <c r="F147" s="13">
        <v>884.28171899999995</v>
      </c>
      <c r="G147" s="9">
        <v>29.738092040000002</v>
      </c>
      <c r="H147" s="11">
        <f t="shared" si="14"/>
        <v>2.7237117064891572</v>
      </c>
      <c r="I147" s="9">
        <f t="shared" si="10"/>
        <v>20.20614253740635</v>
      </c>
      <c r="J147" s="9">
        <v>2.6666289999999998E-3</v>
      </c>
      <c r="K147" s="9">
        <v>-0.84018041300000001</v>
      </c>
      <c r="L147" s="9">
        <f t="shared" si="11"/>
        <v>55.035706972122199</v>
      </c>
      <c r="M147" s="9">
        <v>3.0240212770000001</v>
      </c>
      <c r="N147" s="9">
        <v>2.6950730000000001E-3</v>
      </c>
      <c r="O147" s="9">
        <v>14.487464989999999</v>
      </c>
    </row>
    <row r="148" spans="1:15" x14ac:dyDescent="0.2">
      <c r="A148" s="7">
        <v>35855</v>
      </c>
      <c r="B148" s="8">
        <v>437.54</v>
      </c>
      <c r="C148" s="9">
        <f t="shared" si="12"/>
        <v>20.689999999999998</v>
      </c>
      <c r="D148" s="9">
        <v>0.34201058200000001</v>
      </c>
      <c r="E148" s="11">
        <f t="shared" si="13"/>
        <v>414.04067335503987</v>
      </c>
      <c r="F148" s="13">
        <v>884.28171899999995</v>
      </c>
      <c r="G148" s="9">
        <v>29.738092040000002</v>
      </c>
      <c r="H148" s="11">
        <f t="shared" si="14"/>
        <v>0.68423990989840233</v>
      </c>
      <c r="I148" s="9">
        <f t="shared" si="10"/>
        <v>0.32035035197655937</v>
      </c>
      <c r="J148" s="9">
        <v>2.6666289999999998E-3</v>
      </c>
      <c r="K148" s="9">
        <v>-0.84018041300000001</v>
      </c>
      <c r="L148" s="9">
        <f t="shared" si="11"/>
        <v>0.21919649597236246</v>
      </c>
      <c r="M148" s="9">
        <v>3.0240212770000001</v>
      </c>
      <c r="N148" s="9">
        <v>2.6950730000000001E-3</v>
      </c>
      <c r="O148" s="9">
        <v>14.487464989999999</v>
      </c>
    </row>
    <row r="149" spans="1:15" x14ac:dyDescent="0.2">
      <c r="A149" s="7">
        <v>35886</v>
      </c>
      <c r="B149" s="8">
        <v>470.49</v>
      </c>
      <c r="C149" s="9">
        <f t="shared" si="12"/>
        <v>32.949999999999989</v>
      </c>
      <c r="D149" s="9">
        <v>0.34201058200000001</v>
      </c>
      <c r="E149" s="11">
        <f t="shared" si="13"/>
        <v>1063.2809738843991</v>
      </c>
      <c r="F149" s="13">
        <v>884.28171899999995</v>
      </c>
      <c r="G149" s="9">
        <v>29.738092040000002</v>
      </c>
      <c r="H149" s="11">
        <f t="shared" si="14"/>
        <v>1.0965057668844307</v>
      </c>
      <c r="I149" s="9">
        <f t="shared" si="10"/>
        <v>1.3183561830217851</v>
      </c>
      <c r="J149" s="9">
        <v>2.6666289999999998E-3</v>
      </c>
      <c r="K149" s="9">
        <v>-0.84018041300000001</v>
      </c>
      <c r="L149" s="9">
        <f t="shared" si="11"/>
        <v>1.4455851574911334</v>
      </c>
      <c r="M149" s="9">
        <v>3.0240212770000001</v>
      </c>
      <c r="N149" s="9">
        <v>2.6950730000000001E-3</v>
      </c>
      <c r="O149" s="9">
        <v>14.487464989999999</v>
      </c>
    </row>
    <row r="150" spans="1:15" x14ac:dyDescent="0.2">
      <c r="A150" s="7">
        <v>35916</v>
      </c>
      <c r="B150" s="8">
        <v>462.08</v>
      </c>
      <c r="C150" s="9">
        <f t="shared" si="12"/>
        <v>-8.410000000000025</v>
      </c>
      <c r="D150" s="9">
        <v>0.34201058200000001</v>
      </c>
      <c r="E150" s="11">
        <f t="shared" si="13"/>
        <v>76.597689227440426</v>
      </c>
      <c r="F150" s="13">
        <v>884.28171899999995</v>
      </c>
      <c r="G150" s="9">
        <v>29.738092040000002</v>
      </c>
      <c r="H150" s="11">
        <f t="shared" si="14"/>
        <v>-0.29430302960351001</v>
      </c>
      <c r="I150" s="9">
        <f t="shared" si="10"/>
        <v>-2.5490843019614868E-2</v>
      </c>
      <c r="J150" s="9">
        <v>2.6666289999999998E-3</v>
      </c>
      <c r="K150" s="9">
        <v>-0.84018041300000001</v>
      </c>
      <c r="L150" s="9">
        <f t="shared" si="11"/>
        <v>7.5020323278201422E-3</v>
      </c>
      <c r="M150" s="9">
        <v>3.0240212770000001</v>
      </c>
      <c r="N150" s="9">
        <v>2.6950730000000001E-3</v>
      </c>
      <c r="O150" s="9">
        <v>14.487464989999999</v>
      </c>
    </row>
    <row r="151" spans="1:15" x14ac:dyDescent="0.2">
      <c r="A151" s="7">
        <v>35947</v>
      </c>
      <c r="B151" s="8">
        <v>441.74</v>
      </c>
      <c r="C151" s="9">
        <f t="shared" si="12"/>
        <v>-20.339999999999975</v>
      </c>
      <c r="D151" s="9">
        <v>0.34201058200000001</v>
      </c>
      <c r="E151" s="11">
        <f t="shared" si="13"/>
        <v>427.74556171395898</v>
      </c>
      <c r="F151" s="13">
        <v>884.28171899999995</v>
      </c>
      <c r="G151" s="9">
        <v>29.738092040000002</v>
      </c>
      <c r="H151" s="11">
        <f t="shared" si="14"/>
        <v>-0.69547200789415453</v>
      </c>
      <c r="I151" s="9">
        <f t="shared" si="10"/>
        <v>-0.33638681446455904</v>
      </c>
      <c r="J151" s="9">
        <v>2.6666289999999998E-3</v>
      </c>
      <c r="K151" s="9">
        <v>-0.84018041300000001</v>
      </c>
      <c r="L151" s="9">
        <f t="shared" si="11"/>
        <v>0.23394761328478528</v>
      </c>
      <c r="M151" s="9">
        <v>3.0240212770000001</v>
      </c>
      <c r="N151" s="9">
        <v>2.6950730000000001E-3</v>
      </c>
      <c r="O151" s="9">
        <v>14.487464989999999</v>
      </c>
    </row>
    <row r="152" spans="1:15" x14ac:dyDescent="0.2">
      <c r="A152" s="7">
        <v>35977</v>
      </c>
      <c r="B152" s="8">
        <v>522.38</v>
      </c>
      <c r="C152" s="9">
        <f t="shared" si="12"/>
        <v>80.639999999999986</v>
      </c>
      <c r="D152" s="9">
        <v>0.34201058200000001</v>
      </c>
      <c r="E152" s="11">
        <f t="shared" si="13"/>
        <v>6447.7671045732377</v>
      </c>
      <c r="F152" s="13">
        <v>884.28171899999995</v>
      </c>
      <c r="G152" s="9">
        <v>29.738092040000002</v>
      </c>
      <c r="H152" s="11">
        <f t="shared" si="14"/>
        <v>2.7001728728928898</v>
      </c>
      <c r="I152" s="9">
        <f t="shared" si="10"/>
        <v>19.686780972241468</v>
      </c>
      <c r="J152" s="9">
        <v>2.6666289999999998E-3</v>
      </c>
      <c r="K152" s="9">
        <v>-0.84018041300000001</v>
      </c>
      <c r="L152" s="9">
        <f t="shared" si="11"/>
        <v>53.157711935830321</v>
      </c>
      <c r="M152" s="9">
        <v>3.0240212770000001</v>
      </c>
      <c r="N152" s="9">
        <v>2.6950730000000001E-3</v>
      </c>
      <c r="O152" s="9">
        <v>14.487464989999999</v>
      </c>
    </row>
    <row r="153" spans="1:15" x14ac:dyDescent="0.2">
      <c r="A153" s="7">
        <v>36008</v>
      </c>
      <c r="B153" s="8">
        <v>612.83000000000004</v>
      </c>
      <c r="C153" s="9">
        <f t="shared" si="12"/>
        <v>90.450000000000045</v>
      </c>
      <c r="D153" s="9">
        <v>0.34201058200000001</v>
      </c>
      <c r="E153" s="11">
        <f t="shared" si="13"/>
        <v>8119.4497569544083</v>
      </c>
      <c r="F153" s="13">
        <v>884.28171899999995</v>
      </c>
      <c r="G153" s="9">
        <v>29.738092040000002</v>
      </c>
      <c r="H153" s="11">
        <f t="shared" si="14"/>
        <v>3.0300528122919901</v>
      </c>
      <c r="I153" s="9">
        <f t="shared" si="10"/>
        <v>27.81958161846801</v>
      </c>
      <c r="J153" s="9">
        <v>2.6666289999999998E-3</v>
      </c>
      <c r="K153" s="9">
        <v>-0.84018041300000001</v>
      </c>
      <c r="L153" s="9">
        <f t="shared" si="11"/>
        <v>84.294801519825555</v>
      </c>
      <c r="M153" s="9">
        <v>3.0240212770000001</v>
      </c>
      <c r="N153" s="9">
        <v>2.6950730000000001E-3</v>
      </c>
      <c r="O153" s="9">
        <v>14.487464989999999</v>
      </c>
    </row>
    <row r="154" spans="1:15" x14ac:dyDescent="0.2">
      <c r="A154" s="7">
        <v>36039</v>
      </c>
      <c r="B154" s="8">
        <v>558.14</v>
      </c>
      <c r="C154" s="9">
        <f t="shared" si="12"/>
        <v>-54.690000000000055</v>
      </c>
      <c r="D154" s="9">
        <v>0.34201058200000001</v>
      </c>
      <c r="E154" s="11">
        <f t="shared" si="13"/>
        <v>3028.5221886973659</v>
      </c>
      <c r="F154" s="13">
        <v>884.28171899999995</v>
      </c>
      <c r="G154" s="9">
        <v>29.738092040000002</v>
      </c>
      <c r="H154" s="11">
        <f t="shared" si="14"/>
        <v>-1.8505561993680633</v>
      </c>
      <c r="I154" s="9">
        <f t="shared" si="10"/>
        <v>-6.3373374941190947</v>
      </c>
      <c r="J154" s="9">
        <v>2.6666289999999998E-3</v>
      </c>
      <c r="K154" s="9">
        <v>-0.84018041300000001</v>
      </c>
      <c r="L154" s="9">
        <f t="shared" si="11"/>
        <v>11.727599187229758</v>
      </c>
      <c r="M154" s="9">
        <v>3.0240212770000001</v>
      </c>
      <c r="N154" s="9">
        <v>2.6950730000000001E-3</v>
      </c>
      <c r="O154" s="9">
        <v>14.487464989999999</v>
      </c>
    </row>
    <row r="155" spans="1:15" x14ac:dyDescent="0.2">
      <c r="A155" s="7">
        <v>36069</v>
      </c>
      <c r="B155" s="8">
        <v>545.52</v>
      </c>
      <c r="C155" s="9">
        <f t="shared" si="12"/>
        <v>-12.620000000000005</v>
      </c>
      <c r="D155" s="9">
        <v>0.34201058200000001</v>
      </c>
      <c r="E155" s="11">
        <f t="shared" si="13"/>
        <v>168.0137183278801</v>
      </c>
      <c r="F155" s="13">
        <v>884.28171899999995</v>
      </c>
      <c r="G155" s="9">
        <v>29.738092040000002</v>
      </c>
      <c r="H155" s="11">
        <f t="shared" si="14"/>
        <v>-0.43587230023248003</v>
      </c>
      <c r="I155" s="9">
        <f t="shared" si="10"/>
        <v>-8.2809051682755805E-2</v>
      </c>
      <c r="J155" s="9">
        <v>2.6666289999999998E-3</v>
      </c>
      <c r="K155" s="9">
        <v>-0.84018041300000001</v>
      </c>
      <c r="L155" s="9">
        <f t="shared" si="11"/>
        <v>3.609417183703309E-2</v>
      </c>
      <c r="M155" s="9">
        <v>3.0240212770000001</v>
      </c>
      <c r="N155" s="9">
        <v>2.6950730000000001E-3</v>
      </c>
      <c r="O155" s="9">
        <v>14.487464989999999</v>
      </c>
    </row>
    <row r="156" spans="1:15" x14ac:dyDescent="0.2">
      <c r="A156" s="7">
        <v>36100</v>
      </c>
      <c r="B156" s="8">
        <v>564.45000000000005</v>
      </c>
      <c r="C156" s="9">
        <f t="shared" si="12"/>
        <v>18.930000000000064</v>
      </c>
      <c r="D156" s="9">
        <v>0.34201058200000001</v>
      </c>
      <c r="E156" s="11">
        <f t="shared" si="13"/>
        <v>345.51335060368234</v>
      </c>
      <c r="F156" s="13">
        <v>884.28171899999995</v>
      </c>
      <c r="G156" s="9">
        <v>29.738092040000002</v>
      </c>
      <c r="H156" s="11">
        <f t="shared" si="14"/>
        <v>0.62505655685636452</v>
      </c>
      <c r="I156" s="9">
        <f t="shared" si="10"/>
        <v>0.24420690856375435</v>
      </c>
      <c r="J156" s="9">
        <v>2.6666289999999998E-3</v>
      </c>
      <c r="K156" s="9">
        <v>-0.84018041300000001</v>
      </c>
      <c r="L156" s="9">
        <f t="shared" si="11"/>
        <v>0.15264312942739733</v>
      </c>
      <c r="M156" s="9">
        <v>3.0240212770000001</v>
      </c>
      <c r="N156" s="9">
        <v>2.6950730000000001E-3</v>
      </c>
      <c r="O156" s="9">
        <v>14.487464989999999</v>
      </c>
    </row>
    <row r="157" spans="1:15" x14ac:dyDescent="0.2">
      <c r="A157" s="7">
        <v>36130</v>
      </c>
      <c r="B157" s="8">
        <v>558.14</v>
      </c>
      <c r="C157" s="9">
        <f t="shared" si="12"/>
        <v>-6.3100000000000591</v>
      </c>
      <c r="D157" s="9">
        <v>0.34201058200000001</v>
      </c>
      <c r="E157" s="11">
        <f t="shared" si="13"/>
        <v>44.249244783040773</v>
      </c>
      <c r="F157" s="13">
        <v>884.28171899999995</v>
      </c>
      <c r="G157" s="9">
        <v>29.738092040000002</v>
      </c>
      <c r="H157" s="11">
        <f t="shared" si="14"/>
        <v>-0.2236865288147134</v>
      </c>
      <c r="I157" s="9">
        <f t="shared" si="10"/>
        <v>-1.1192303812149839E-2</v>
      </c>
      <c r="J157" s="9">
        <v>2.6666289999999998E-3</v>
      </c>
      <c r="K157" s="9">
        <v>-0.84018041300000001</v>
      </c>
      <c r="L157" s="9">
        <f t="shared" si="11"/>
        <v>2.5035675891794816E-3</v>
      </c>
      <c r="M157" s="9">
        <v>3.0240212770000001</v>
      </c>
      <c r="N157" s="9">
        <v>2.6950730000000001E-3</v>
      </c>
      <c r="O157" s="9">
        <v>14.487464989999999</v>
      </c>
    </row>
    <row r="158" spans="1:15" x14ac:dyDescent="0.2">
      <c r="A158" s="7">
        <v>36161</v>
      </c>
      <c r="B158" s="8">
        <v>634.91999999999996</v>
      </c>
      <c r="C158" s="9">
        <f t="shared" si="12"/>
        <v>76.779999999999973</v>
      </c>
      <c r="D158" s="9">
        <v>0.34201058200000001</v>
      </c>
      <c r="E158" s="11">
        <f t="shared" si="13"/>
        <v>5842.7662262662761</v>
      </c>
      <c r="F158" s="13">
        <v>884.28171899999995</v>
      </c>
      <c r="G158" s="9">
        <v>29.738092040000002</v>
      </c>
      <c r="H158" s="11">
        <f t="shared" si="14"/>
        <v>2.5703730190620515</v>
      </c>
      <c r="I158" s="9">
        <f t="shared" si="10"/>
        <v>16.981985333654965</v>
      </c>
      <c r="J158" s="9">
        <v>2.6666289999999998E-3</v>
      </c>
      <c r="K158" s="9">
        <v>-0.84018041300000001</v>
      </c>
      <c r="L158" s="9">
        <f t="shared" si="11"/>
        <v>43.650036911734198</v>
      </c>
      <c r="M158" s="9">
        <v>3.0240212770000001</v>
      </c>
      <c r="N158" s="9">
        <v>2.6950730000000001E-3</v>
      </c>
      <c r="O158" s="9">
        <v>14.487464989999999</v>
      </c>
    </row>
    <row r="159" spans="1:15" x14ac:dyDescent="0.2">
      <c r="A159" s="7">
        <v>36192</v>
      </c>
      <c r="B159" s="8">
        <v>679.44</v>
      </c>
      <c r="C159" s="9">
        <f t="shared" si="12"/>
        <v>44.520000000000095</v>
      </c>
      <c r="D159" s="9">
        <v>0.34201058200000001</v>
      </c>
      <c r="E159" s="11">
        <f t="shared" si="13"/>
        <v>1951.6947490169284</v>
      </c>
      <c r="F159" s="13">
        <v>884.28171899999995</v>
      </c>
      <c r="G159" s="9">
        <v>29.738092040000002</v>
      </c>
      <c r="H159" s="11">
        <f t="shared" si="14"/>
        <v>1.4855690593255724</v>
      </c>
      <c r="I159" s="9">
        <f t="shared" si="10"/>
        <v>3.2785252793940223</v>
      </c>
      <c r="J159" s="9">
        <v>2.6666289999999998E-3</v>
      </c>
      <c r="K159" s="9">
        <v>-0.84018041300000001</v>
      </c>
      <c r="L159" s="9">
        <f t="shared" si="11"/>
        <v>4.8704757152844866</v>
      </c>
      <c r="M159" s="9">
        <v>3.0240212770000001</v>
      </c>
      <c r="N159" s="9">
        <v>2.6950730000000001E-3</v>
      </c>
      <c r="O159" s="9">
        <v>14.487464989999999</v>
      </c>
    </row>
    <row r="160" spans="1:15" x14ac:dyDescent="0.2">
      <c r="A160" s="7">
        <v>36220</v>
      </c>
      <c r="B160" s="8">
        <v>745.35</v>
      </c>
      <c r="C160" s="9">
        <f t="shared" si="12"/>
        <v>65.909999999999968</v>
      </c>
      <c r="D160" s="9">
        <v>0.34201058200000001</v>
      </c>
      <c r="E160" s="11">
        <f t="shared" si="13"/>
        <v>4299.1612363189561</v>
      </c>
      <c r="F160" s="13">
        <v>884.28171899999995</v>
      </c>
      <c r="G160" s="9">
        <v>29.738092040000002</v>
      </c>
      <c r="H160" s="11">
        <f t="shared" si="14"/>
        <v>2.2048485602171795</v>
      </c>
      <c r="I160" s="9">
        <f t="shared" si="10"/>
        <v>10.718556364674784</v>
      </c>
      <c r="J160" s="9">
        <v>2.6666289999999998E-3</v>
      </c>
      <c r="K160" s="9">
        <v>-0.84018041300000001</v>
      </c>
      <c r="L160" s="9">
        <f t="shared" si="11"/>
        <v>23.632793568259885</v>
      </c>
      <c r="M160" s="9">
        <v>3.0240212770000001</v>
      </c>
      <c r="N160" s="9">
        <v>2.6950730000000001E-3</v>
      </c>
      <c r="O160" s="9">
        <v>14.487464989999999</v>
      </c>
    </row>
    <row r="161" spans="1:15" x14ac:dyDescent="0.2">
      <c r="A161" s="7">
        <v>36251</v>
      </c>
      <c r="B161" s="8">
        <v>720.81</v>
      </c>
      <c r="C161" s="9">
        <f t="shared" si="12"/>
        <v>-24.540000000000077</v>
      </c>
      <c r="D161" s="9">
        <v>0.34201058200000001</v>
      </c>
      <c r="E161" s="11">
        <f t="shared" si="13"/>
        <v>619.1144506027639</v>
      </c>
      <c r="F161" s="13">
        <v>884.28171899999995</v>
      </c>
      <c r="G161" s="9">
        <v>29.738092040000002</v>
      </c>
      <c r="H161" s="11">
        <f t="shared" si="14"/>
        <v>-0.83670500947175341</v>
      </c>
      <c r="I161" s="9">
        <f t="shared" si="10"/>
        <v>-0.58575648782192347</v>
      </c>
      <c r="J161" s="9">
        <v>2.6666289999999998E-3</v>
      </c>
      <c r="K161" s="9">
        <v>-0.84018041300000001</v>
      </c>
      <c r="L161" s="9">
        <f t="shared" si="11"/>
        <v>0.49010538769118345</v>
      </c>
      <c r="M161" s="9">
        <v>3.0240212770000001</v>
      </c>
      <c r="N161" s="9">
        <v>2.6950730000000001E-3</v>
      </c>
      <c r="O161" s="9">
        <v>14.487464989999999</v>
      </c>
    </row>
    <row r="162" spans="1:15" x14ac:dyDescent="0.2">
      <c r="A162" s="7">
        <v>36281</v>
      </c>
      <c r="B162" s="8">
        <v>732.03</v>
      </c>
      <c r="C162" s="9">
        <f t="shared" si="12"/>
        <v>11.220000000000027</v>
      </c>
      <c r="D162" s="9">
        <v>0.34201058200000001</v>
      </c>
      <c r="E162" s="11">
        <f t="shared" si="13"/>
        <v>118.33065377812056</v>
      </c>
      <c r="F162" s="13">
        <v>884.28171899999995</v>
      </c>
      <c r="G162" s="9">
        <v>29.738092040000002</v>
      </c>
      <c r="H162" s="11">
        <f t="shared" si="14"/>
        <v>0.36579311824606303</v>
      </c>
      <c r="I162" s="9">
        <f t="shared" si="10"/>
        <v>4.8944803828920309E-2</v>
      </c>
      <c r="J162" s="9">
        <v>2.6666289999999998E-3</v>
      </c>
      <c r="K162" s="9">
        <v>-0.84018041300000001</v>
      </c>
      <c r="L162" s="9">
        <f t="shared" si="11"/>
        <v>1.7903672414522603E-2</v>
      </c>
      <c r="M162" s="9">
        <v>3.0240212770000001</v>
      </c>
      <c r="N162" s="9">
        <v>2.6950730000000001E-3</v>
      </c>
      <c r="O162" s="9">
        <v>14.487464989999999</v>
      </c>
    </row>
    <row r="163" spans="1:15" x14ac:dyDescent="0.2">
      <c r="A163" s="7">
        <v>36312</v>
      </c>
      <c r="B163" s="8">
        <v>761.48</v>
      </c>
      <c r="C163" s="9">
        <f t="shared" si="12"/>
        <v>29.450000000000045</v>
      </c>
      <c r="D163" s="9">
        <v>0.34201058200000001</v>
      </c>
      <c r="E163" s="11">
        <f t="shared" si="13"/>
        <v>847.27504795840264</v>
      </c>
      <c r="F163" s="13">
        <v>884.28171899999995</v>
      </c>
      <c r="G163" s="9">
        <v>29.738092040000002</v>
      </c>
      <c r="H163" s="11">
        <f t="shared" si="14"/>
        <v>0.9788115989031031</v>
      </c>
      <c r="I163" s="9">
        <f t="shared" si="10"/>
        <v>0.93777212923491648</v>
      </c>
      <c r="J163" s="9">
        <v>2.6666289999999998E-3</v>
      </c>
      <c r="K163" s="9">
        <v>-0.84018041300000001</v>
      </c>
      <c r="L163" s="9">
        <f t="shared" si="11"/>
        <v>0.91790223722319608</v>
      </c>
      <c r="M163" s="9">
        <v>3.0240212770000001</v>
      </c>
      <c r="N163" s="9">
        <v>2.6950730000000001E-3</v>
      </c>
      <c r="O163" s="9">
        <v>14.487464989999999</v>
      </c>
    </row>
    <row r="164" spans="1:15" x14ac:dyDescent="0.2">
      <c r="A164" s="7">
        <v>36342</v>
      </c>
      <c r="B164" s="8">
        <v>781.11</v>
      </c>
      <c r="C164" s="9">
        <f t="shared" si="12"/>
        <v>19.629999999999995</v>
      </c>
      <c r="D164" s="9">
        <v>0.34201058200000001</v>
      </c>
      <c r="E164" s="11">
        <f t="shared" si="13"/>
        <v>372.02653578887981</v>
      </c>
      <c r="F164" s="13">
        <v>884.28171899999995</v>
      </c>
      <c r="G164" s="9">
        <v>29.738092040000002</v>
      </c>
      <c r="H164" s="11">
        <f t="shared" si="14"/>
        <v>0.64859539045262815</v>
      </c>
      <c r="I164" s="9">
        <f t="shared" si="10"/>
        <v>0.27284850183707482</v>
      </c>
      <c r="J164" s="9">
        <v>2.6666289999999998E-3</v>
      </c>
      <c r="K164" s="9">
        <v>-0.84018041300000001</v>
      </c>
      <c r="L164" s="9">
        <f t="shared" si="11"/>
        <v>0.17696828058343217</v>
      </c>
      <c r="M164" s="9">
        <v>3.0240212770000001</v>
      </c>
      <c r="N164" s="9">
        <v>2.6950730000000001E-3</v>
      </c>
      <c r="O164" s="9">
        <v>14.487464989999999</v>
      </c>
    </row>
    <row r="165" spans="1:15" x14ac:dyDescent="0.2">
      <c r="A165" s="7">
        <v>36373</v>
      </c>
      <c r="B165" s="8">
        <v>753.07</v>
      </c>
      <c r="C165" s="9">
        <f t="shared" si="12"/>
        <v>-28.039999999999964</v>
      </c>
      <c r="D165" s="9">
        <v>0.34201058200000001</v>
      </c>
      <c r="E165" s="11">
        <f t="shared" si="13"/>
        <v>805.5385246767579</v>
      </c>
      <c r="F165" s="13">
        <v>884.28171899999995</v>
      </c>
      <c r="G165" s="9">
        <v>29.738092040000002</v>
      </c>
      <c r="H165" s="11">
        <f t="shared" si="14"/>
        <v>-0.95439917745307923</v>
      </c>
      <c r="I165" s="9">
        <f t="shared" si="10"/>
        <v>-0.86934101346289894</v>
      </c>
      <c r="J165" s="9">
        <v>2.6666289999999998E-3</v>
      </c>
      <c r="K165" s="9">
        <v>-0.84018041300000001</v>
      </c>
      <c r="L165" s="9">
        <f t="shared" si="11"/>
        <v>0.82969834817521693</v>
      </c>
      <c r="M165" s="9">
        <v>3.0240212770000001</v>
      </c>
      <c r="N165" s="9">
        <v>2.6950730000000001E-3</v>
      </c>
      <c r="O165" s="9">
        <v>14.487464989999999</v>
      </c>
    </row>
    <row r="166" spans="1:15" x14ac:dyDescent="0.2">
      <c r="A166" s="7">
        <v>36404</v>
      </c>
      <c r="B166" s="8">
        <v>676.64</v>
      </c>
      <c r="C166" s="9">
        <f t="shared" si="12"/>
        <v>-76.430000000000064</v>
      </c>
      <c r="D166" s="9">
        <v>0.34201058200000001</v>
      </c>
      <c r="E166" s="11">
        <f t="shared" si="13"/>
        <v>5893.9416088027301</v>
      </c>
      <c r="F166" s="13">
        <v>884.28171899999995</v>
      </c>
      <c r="G166" s="9">
        <v>29.738092040000002</v>
      </c>
      <c r="H166" s="11">
        <f t="shared" si="14"/>
        <v>-2.5816051170578076</v>
      </c>
      <c r="I166" s="9">
        <f t="shared" si="10"/>
        <v>-17.205584849028149</v>
      </c>
      <c r="J166" s="9">
        <v>2.6666289999999998E-3</v>
      </c>
      <c r="K166" s="9">
        <v>-0.84018041300000001</v>
      </c>
      <c r="L166" s="9">
        <f t="shared" si="11"/>
        <v>44.418025888223362</v>
      </c>
      <c r="M166" s="9">
        <v>3.0240212770000001</v>
      </c>
      <c r="N166" s="9">
        <v>2.6950730000000001E-3</v>
      </c>
      <c r="O166" s="9">
        <v>14.487464989999999</v>
      </c>
    </row>
    <row r="167" spans="1:15" x14ac:dyDescent="0.2">
      <c r="A167" s="7">
        <v>36434</v>
      </c>
      <c r="B167" s="8">
        <v>635.62</v>
      </c>
      <c r="C167" s="9">
        <f t="shared" si="12"/>
        <v>-41.019999999999982</v>
      </c>
      <c r="D167" s="9">
        <v>0.34201058200000001</v>
      </c>
      <c r="E167" s="11">
        <f t="shared" si="13"/>
        <v>1710.8159193854785</v>
      </c>
      <c r="F167" s="13">
        <v>884.28171899999995</v>
      </c>
      <c r="G167" s="9">
        <v>29.738092040000002</v>
      </c>
      <c r="H167" s="11">
        <f t="shared" si="14"/>
        <v>-1.3908764061381249</v>
      </c>
      <c r="I167" s="9">
        <f t="shared" si="10"/>
        <v>-2.6907021164973584</v>
      </c>
      <c r="J167" s="9">
        <v>2.6666289999999998E-3</v>
      </c>
      <c r="K167" s="9">
        <v>-0.84018041300000001</v>
      </c>
      <c r="L167" s="9">
        <f t="shared" si="11"/>
        <v>3.7424340897820918</v>
      </c>
      <c r="M167" s="9">
        <v>3.0240212770000001</v>
      </c>
      <c r="N167" s="9">
        <v>2.6950730000000001E-3</v>
      </c>
      <c r="O167" s="9">
        <v>14.487464989999999</v>
      </c>
    </row>
    <row r="168" spans="1:15" x14ac:dyDescent="0.2">
      <c r="A168" s="7">
        <v>36465</v>
      </c>
      <c r="B168" s="8">
        <v>776.91</v>
      </c>
      <c r="C168" s="9">
        <f t="shared" si="12"/>
        <v>141.28999999999996</v>
      </c>
      <c r="D168" s="9">
        <v>0.34201058200000001</v>
      </c>
      <c r="E168" s="11">
        <f t="shared" si="13"/>
        <v>19866.335720976629</v>
      </c>
      <c r="F168" s="13">
        <v>884.28171899999995</v>
      </c>
      <c r="G168" s="9">
        <v>29.738092040000002</v>
      </c>
      <c r="H168" s="11">
        <f t="shared" si="14"/>
        <v>4.7396446694836429</v>
      </c>
      <c r="I168" s="9">
        <f t="shared" si="10"/>
        <v>106.47247552364124</v>
      </c>
      <c r="J168" s="9">
        <v>2.6666289999999998E-3</v>
      </c>
      <c r="K168" s="9">
        <v>-0.84018041300000001</v>
      </c>
      <c r="L168" s="9">
        <f t="shared" si="11"/>
        <v>504.64170106235389</v>
      </c>
      <c r="M168" s="9">
        <v>3.0240212770000001</v>
      </c>
      <c r="N168" s="9">
        <v>2.6950730000000001E-3</v>
      </c>
      <c r="O168" s="9">
        <v>14.487464989999999</v>
      </c>
    </row>
    <row r="169" spans="1:15" x14ac:dyDescent="0.2">
      <c r="A169" s="7">
        <v>36495</v>
      </c>
      <c r="B169" s="8">
        <v>929.41</v>
      </c>
      <c r="C169" s="9">
        <f t="shared" si="12"/>
        <v>152.5</v>
      </c>
      <c r="D169" s="9">
        <v>0.34201058200000001</v>
      </c>
      <c r="E169" s="11">
        <f t="shared" si="13"/>
        <v>23152.0537437282</v>
      </c>
      <c r="F169" s="13">
        <v>884.28171899999995</v>
      </c>
      <c r="G169" s="9">
        <v>29.738092040000002</v>
      </c>
      <c r="H169" s="11">
        <f t="shared" si="14"/>
        <v>5.1166022760752741</v>
      </c>
      <c r="I169" s="9">
        <f t="shared" si="10"/>
        <v>133.95069740256594</v>
      </c>
      <c r="J169" s="9">
        <v>2.6666289999999998E-3</v>
      </c>
      <c r="K169" s="9">
        <v>-0.84018041300000001</v>
      </c>
      <c r="L169" s="9">
        <f t="shared" si="11"/>
        <v>685.37244321183914</v>
      </c>
      <c r="M169" s="9">
        <v>3.0240212770000001</v>
      </c>
      <c r="N169" s="9">
        <v>2.6950730000000001E-3</v>
      </c>
      <c r="O169" s="9">
        <v>14.487464989999999</v>
      </c>
    </row>
    <row r="170" spans="1:15" x14ac:dyDescent="0.2">
      <c r="A170" s="7">
        <v>36526</v>
      </c>
      <c r="B170" s="8">
        <v>1060.8800000000001</v>
      </c>
      <c r="C170" s="9">
        <f t="shared" si="12"/>
        <v>131.47000000000014</v>
      </c>
      <c r="D170" s="9">
        <v>0.34201058200000001</v>
      </c>
      <c r="E170" s="11">
        <f t="shared" si="13"/>
        <v>17194.549608807156</v>
      </c>
      <c r="F170" s="13">
        <v>884.28171899999995</v>
      </c>
      <c r="G170" s="9">
        <v>29.738092040000002</v>
      </c>
      <c r="H170" s="11">
        <f t="shared" si="14"/>
        <v>4.4094284610331753</v>
      </c>
      <c r="I170" s="9">
        <f t="shared" si="10"/>
        <v>85.732779280540527</v>
      </c>
      <c r="J170" s="9">
        <v>2.6666289999999998E-3</v>
      </c>
      <c r="K170" s="9">
        <v>-0.84018041300000001</v>
      </c>
      <c r="L170" s="9">
        <f t="shared" si="11"/>
        <v>378.03255700309069</v>
      </c>
      <c r="M170" s="9">
        <v>3.0240212770000001</v>
      </c>
      <c r="N170" s="9">
        <v>2.6950730000000001E-3</v>
      </c>
      <c r="O170" s="9">
        <v>14.487464989999999</v>
      </c>
    </row>
    <row r="171" spans="1:15" x14ac:dyDescent="0.2">
      <c r="A171" s="7">
        <v>36557</v>
      </c>
      <c r="B171" s="8">
        <v>834.4</v>
      </c>
      <c r="C171" s="9">
        <f t="shared" si="12"/>
        <v>-226.48000000000013</v>
      </c>
      <c r="D171" s="9">
        <v>0.34201058200000001</v>
      </c>
      <c r="E171" s="11">
        <f t="shared" si="13"/>
        <v>51448.224484460981</v>
      </c>
      <c r="F171" s="13">
        <v>884.28171899999995</v>
      </c>
      <c r="G171" s="9">
        <v>29.738092040000002</v>
      </c>
      <c r="H171" s="11">
        <f t="shared" si="14"/>
        <v>-7.6273222329430963</v>
      </c>
      <c r="I171" s="9">
        <f t="shared" si="10"/>
        <v>-443.72743722116348</v>
      </c>
      <c r="J171" s="9">
        <v>2.6666289999999998E-3</v>
      </c>
      <c r="K171" s="9">
        <v>-0.84018041300000001</v>
      </c>
      <c r="L171" s="9">
        <f t="shared" si="11"/>
        <v>3384.4521472838424</v>
      </c>
      <c r="M171" s="9">
        <v>3.0240212770000001</v>
      </c>
      <c r="N171" s="9">
        <v>2.6950730000000001E-3</v>
      </c>
      <c r="O171" s="9">
        <v>14.487464989999999</v>
      </c>
    </row>
    <row r="172" spans="1:15" x14ac:dyDescent="0.2">
      <c r="A172" s="7">
        <v>36586</v>
      </c>
      <c r="B172" s="8">
        <v>767.79</v>
      </c>
      <c r="C172" s="9">
        <f t="shared" si="12"/>
        <v>-66.610000000000014</v>
      </c>
      <c r="D172" s="9">
        <v>0.34201058200000001</v>
      </c>
      <c r="E172" s="11">
        <f t="shared" si="13"/>
        <v>4482.5717209722416</v>
      </c>
      <c r="F172" s="13">
        <v>884.28171899999995</v>
      </c>
      <c r="G172" s="9">
        <v>29.738092040000002</v>
      </c>
      <c r="H172" s="11">
        <f t="shared" si="14"/>
        <v>-2.2513889086073329</v>
      </c>
      <c r="I172" s="9">
        <f t="shared" si="10"/>
        <v>-11.411732073356223</v>
      </c>
      <c r="J172" s="9">
        <v>2.6666289999999998E-3</v>
      </c>
      <c r="K172" s="9">
        <v>-0.84018041300000001</v>
      </c>
      <c r="L172" s="9">
        <f t="shared" si="11"/>
        <v>25.692247017952766</v>
      </c>
      <c r="M172" s="9">
        <v>3.0240212770000001</v>
      </c>
      <c r="N172" s="9">
        <v>2.6950730000000001E-3</v>
      </c>
      <c r="O172" s="9">
        <v>14.487464989999999</v>
      </c>
    </row>
    <row r="173" spans="1:15" x14ac:dyDescent="0.2">
      <c r="A173" s="7">
        <v>36617</v>
      </c>
      <c r="B173" s="8">
        <v>800.75</v>
      </c>
      <c r="C173" s="9">
        <f t="shared" si="12"/>
        <v>32.960000000000036</v>
      </c>
      <c r="D173" s="9">
        <v>0.34201058200000001</v>
      </c>
      <c r="E173" s="11">
        <f t="shared" si="13"/>
        <v>1063.9332336727623</v>
      </c>
      <c r="F173" s="13">
        <v>884.28171899999995</v>
      </c>
      <c r="G173" s="9">
        <v>29.738092040000002</v>
      </c>
      <c r="H173" s="11">
        <f t="shared" si="14"/>
        <v>1.0968420359358075</v>
      </c>
      <c r="I173" s="9">
        <f t="shared" si="10"/>
        <v>1.3195694689856377</v>
      </c>
      <c r="J173" s="9">
        <v>2.6666289999999998E-3</v>
      </c>
      <c r="K173" s="9">
        <v>-0.84018041300000001</v>
      </c>
      <c r="L173" s="9">
        <f t="shared" si="11"/>
        <v>1.4473592629209391</v>
      </c>
      <c r="M173" s="9">
        <v>3.0240212770000001</v>
      </c>
      <c r="N173" s="9">
        <v>2.6950730000000001E-3</v>
      </c>
      <c r="O173" s="9">
        <v>14.487464989999999</v>
      </c>
    </row>
    <row r="174" spans="1:15" x14ac:dyDescent="0.2">
      <c r="A174" s="7">
        <v>36647</v>
      </c>
      <c r="B174" s="8">
        <v>807.06</v>
      </c>
      <c r="C174" s="9">
        <f t="shared" si="12"/>
        <v>6.3099999999999454</v>
      </c>
      <c r="D174" s="9">
        <v>0.34201058200000001</v>
      </c>
      <c r="E174" s="11">
        <f t="shared" si="13"/>
        <v>35.61689769335932</v>
      </c>
      <c r="F174" s="13">
        <v>884.28171899999995</v>
      </c>
      <c r="G174" s="9">
        <v>29.738092040000002</v>
      </c>
      <c r="H174" s="11">
        <f t="shared" si="14"/>
        <v>0.20068501402082367</v>
      </c>
      <c r="I174" s="9">
        <f t="shared" si="10"/>
        <v>8.0824835504629371E-3</v>
      </c>
      <c r="J174" s="9">
        <v>2.6666289999999998E-3</v>
      </c>
      <c r="K174" s="9">
        <v>-0.84018041300000001</v>
      </c>
      <c r="L174" s="9">
        <f t="shared" si="11"/>
        <v>1.6220333246477312E-3</v>
      </c>
      <c r="M174" s="9">
        <v>3.0240212770000001</v>
      </c>
      <c r="N174" s="9">
        <v>2.6950730000000001E-3</v>
      </c>
      <c r="O174" s="9">
        <v>14.487464989999999</v>
      </c>
    </row>
    <row r="175" spans="1:15" x14ac:dyDescent="0.2">
      <c r="A175" s="7">
        <v>36678</v>
      </c>
      <c r="B175" s="8">
        <v>685.05</v>
      </c>
      <c r="C175" s="9">
        <f t="shared" si="12"/>
        <v>-122.00999999999999</v>
      </c>
      <c r="D175" s="9">
        <v>0.34201058200000001</v>
      </c>
      <c r="E175" s="11">
        <f t="shared" si="13"/>
        <v>14970.014493457838</v>
      </c>
      <c r="F175" s="13">
        <v>884.28171899999995</v>
      </c>
      <c r="G175" s="9">
        <v>29.738092040000002</v>
      </c>
      <c r="H175" s="11">
        <f t="shared" si="14"/>
        <v>-4.1143194532260914</v>
      </c>
      <c r="I175" s="9">
        <f t="shared" si="10"/>
        <v>-69.645655037259544</v>
      </c>
      <c r="J175" s="9">
        <v>2.6666289999999998E-3</v>
      </c>
      <c r="K175" s="9">
        <v>-0.84018041300000001</v>
      </c>
      <c r="L175" s="9">
        <f t="shared" si="11"/>
        <v>286.54447335247067</v>
      </c>
      <c r="M175" s="9">
        <v>3.0240212770000001</v>
      </c>
      <c r="N175" s="9">
        <v>2.6950730000000001E-3</v>
      </c>
      <c r="O175" s="9">
        <v>14.487464989999999</v>
      </c>
    </row>
    <row r="176" spans="1:15" x14ac:dyDescent="0.2">
      <c r="A176" s="7">
        <v>36708</v>
      </c>
      <c r="B176" s="8">
        <v>631.05999999999995</v>
      </c>
      <c r="C176" s="9">
        <f t="shared" si="12"/>
        <v>-53.990000000000009</v>
      </c>
      <c r="D176" s="9">
        <v>0.34201058200000001</v>
      </c>
      <c r="E176" s="11">
        <f t="shared" si="13"/>
        <v>2951.9673738825609</v>
      </c>
      <c r="F176" s="13">
        <v>884.28171899999995</v>
      </c>
      <c r="G176" s="9">
        <v>29.738092040000002</v>
      </c>
      <c r="H176" s="11">
        <f t="shared" si="14"/>
        <v>-1.8270173657717956</v>
      </c>
      <c r="I176" s="9">
        <f t="shared" si="10"/>
        <v>-6.0985701817927627</v>
      </c>
      <c r="J176" s="9">
        <v>2.6666289999999998E-3</v>
      </c>
      <c r="K176" s="9">
        <v>-0.84018041300000001</v>
      </c>
      <c r="L176" s="9">
        <f t="shared" si="11"/>
        <v>11.142193628513434</v>
      </c>
      <c r="M176" s="9">
        <v>3.0240212770000001</v>
      </c>
      <c r="N176" s="9">
        <v>2.6950730000000001E-3</v>
      </c>
      <c r="O176" s="9">
        <v>14.487464989999999</v>
      </c>
    </row>
    <row r="177" spans="1:15" x14ac:dyDescent="0.2">
      <c r="A177" s="7">
        <v>36739</v>
      </c>
      <c r="B177" s="8">
        <v>620.54</v>
      </c>
      <c r="C177" s="9">
        <f t="shared" si="12"/>
        <v>-10.519999999999982</v>
      </c>
      <c r="D177" s="9">
        <v>0.34201058200000001</v>
      </c>
      <c r="E177" s="11">
        <f t="shared" si="13"/>
        <v>117.9832738834796</v>
      </c>
      <c r="F177" s="13">
        <v>884.28171899999995</v>
      </c>
      <c r="G177" s="9">
        <v>29.738092040000002</v>
      </c>
      <c r="H177" s="11">
        <f t="shared" si="14"/>
        <v>-0.36525579944368153</v>
      </c>
      <c r="I177" s="9">
        <f t="shared" si="10"/>
        <v>-4.8729433308915382E-2</v>
      </c>
      <c r="J177" s="9">
        <v>2.6666289999999998E-3</v>
      </c>
      <c r="K177" s="9">
        <v>-0.84018041300000001</v>
      </c>
      <c r="L177" s="9">
        <f t="shared" si="11"/>
        <v>1.7798708119685449E-2</v>
      </c>
      <c r="M177" s="9">
        <v>3.0240212770000001</v>
      </c>
      <c r="N177" s="9">
        <v>2.6950730000000001E-3</v>
      </c>
      <c r="O177" s="9">
        <v>14.487464989999999</v>
      </c>
    </row>
    <row r="178" spans="1:15" x14ac:dyDescent="0.2">
      <c r="A178" s="7">
        <v>36770</v>
      </c>
      <c r="B178" s="8">
        <v>617.04</v>
      </c>
      <c r="C178" s="9">
        <f t="shared" si="12"/>
        <v>-3.5</v>
      </c>
      <c r="D178" s="9">
        <v>0.34201058200000001</v>
      </c>
      <c r="E178" s="11">
        <f t="shared" si="13"/>
        <v>14.761045312199977</v>
      </c>
      <c r="F178" s="13">
        <v>884.28171899999995</v>
      </c>
      <c r="G178" s="9">
        <v>29.738092040000002</v>
      </c>
      <c r="H178" s="11">
        <f t="shared" si="14"/>
        <v>-0.12919492537827251</v>
      </c>
      <c r="I178" s="9">
        <f t="shared" si="10"/>
        <v>-2.1564349714803623E-3</v>
      </c>
      <c r="J178" s="9">
        <v>2.6666289999999998E-3</v>
      </c>
      <c r="K178" s="9">
        <v>-0.84018041300000001</v>
      </c>
      <c r="L178" s="9">
        <f t="shared" si="11"/>
        <v>2.7860045522350266E-4</v>
      </c>
      <c r="M178" s="9">
        <v>3.0240212770000001</v>
      </c>
      <c r="N178" s="9">
        <v>2.6950730000000001E-3</v>
      </c>
      <c r="O178" s="9">
        <v>14.487464989999999</v>
      </c>
    </row>
    <row r="179" spans="1:15" x14ac:dyDescent="0.2">
      <c r="A179" s="7">
        <v>36800</v>
      </c>
      <c r="B179" s="8">
        <v>509.41</v>
      </c>
      <c r="C179" s="9">
        <f t="shared" si="12"/>
        <v>-107.62999999999994</v>
      </c>
      <c r="D179" s="9">
        <v>0.34201058200000001</v>
      </c>
      <c r="E179" s="11">
        <f t="shared" si="13"/>
        <v>11657.955069119507</v>
      </c>
      <c r="F179" s="13">
        <v>884.28171899999995</v>
      </c>
      <c r="G179" s="9">
        <v>29.738092040000002</v>
      </c>
      <c r="H179" s="11">
        <f t="shared" si="14"/>
        <v>-3.6307645573485128</v>
      </c>
      <c r="I179" s="9">
        <f t="shared" si="10"/>
        <v>-47.862376853350831</v>
      </c>
      <c r="J179" s="9">
        <v>2.6666289999999998E-3</v>
      </c>
      <c r="K179" s="9">
        <v>-0.84018041300000001</v>
      </c>
      <c r="L179" s="9">
        <f t="shared" si="11"/>
        <v>173.77702150960403</v>
      </c>
      <c r="M179" s="9">
        <v>3.0240212770000001</v>
      </c>
      <c r="N179" s="9">
        <v>2.6950730000000001E-3</v>
      </c>
      <c r="O179" s="9">
        <v>14.487464989999999</v>
      </c>
    </row>
    <row r="180" spans="1:15" x14ac:dyDescent="0.2">
      <c r="A180" s="7">
        <v>36831</v>
      </c>
      <c r="B180" s="8">
        <v>553.92999999999995</v>
      </c>
      <c r="C180" s="9">
        <f t="shared" si="12"/>
        <v>44.519999999999925</v>
      </c>
      <c r="D180" s="9">
        <v>0.34201058200000001</v>
      </c>
      <c r="E180" s="11">
        <f t="shared" si="13"/>
        <v>1951.6947490169134</v>
      </c>
      <c r="F180" s="13">
        <v>884.28171899999995</v>
      </c>
      <c r="G180" s="9">
        <v>29.738092040000002</v>
      </c>
      <c r="H180" s="11">
        <f t="shared" si="14"/>
        <v>1.4855690593255666</v>
      </c>
      <c r="I180" s="9">
        <f t="shared" si="10"/>
        <v>3.2785252793939845</v>
      </c>
      <c r="J180" s="9">
        <v>2.6666289999999998E-3</v>
      </c>
      <c r="K180" s="9">
        <v>-0.84018041300000001</v>
      </c>
      <c r="L180" s="9">
        <f t="shared" si="11"/>
        <v>4.870475715284412</v>
      </c>
      <c r="M180" s="9">
        <v>3.0240212770000001</v>
      </c>
      <c r="N180" s="9">
        <v>2.6950730000000001E-3</v>
      </c>
      <c r="O180" s="9">
        <v>14.487464989999999</v>
      </c>
    </row>
    <row r="181" spans="1:15" x14ac:dyDescent="0.2">
      <c r="A181" s="7">
        <v>36861</v>
      </c>
      <c r="B181" s="8">
        <v>434.38</v>
      </c>
      <c r="C181" s="9">
        <f t="shared" si="12"/>
        <v>-119.54999999999995</v>
      </c>
      <c r="D181" s="9">
        <v>0.34201058200000001</v>
      </c>
      <c r="E181" s="11">
        <f t="shared" si="13"/>
        <v>14374.09420139439</v>
      </c>
      <c r="F181" s="13">
        <v>884.28171899999995</v>
      </c>
      <c r="G181" s="9">
        <v>29.738092040000002</v>
      </c>
      <c r="H181" s="11">
        <f t="shared" si="14"/>
        <v>-4.0315972665877844</v>
      </c>
      <c r="I181" s="9">
        <f t="shared" si="10"/>
        <v>-65.528680989591763</v>
      </c>
      <c r="J181" s="9">
        <v>2.6666289999999998E-3</v>
      </c>
      <c r="K181" s="9">
        <v>-0.84018041300000001</v>
      </c>
      <c r="L181" s="9">
        <f t="shared" si="11"/>
        <v>264.18525116074107</v>
      </c>
      <c r="M181" s="9">
        <v>3.0240212770000001</v>
      </c>
      <c r="N181" s="9">
        <v>2.6950730000000001E-3</v>
      </c>
      <c r="O181" s="9">
        <v>14.487464989999999</v>
      </c>
    </row>
    <row r="182" spans="1:15" x14ac:dyDescent="0.2">
      <c r="A182" s="7">
        <v>36892</v>
      </c>
      <c r="B182" s="8">
        <v>401.07</v>
      </c>
      <c r="C182" s="9">
        <f t="shared" si="12"/>
        <v>-33.31</v>
      </c>
      <c r="D182" s="9">
        <v>0.34201058200000001</v>
      </c>
      <c r="E182" s="11">
        <f t="shared" si="13"/>
        <v>1132.4578162110402</v>
      </c>
      <c r="F182" s="13">
        <v>884.28171899999995</v>
      </c>
      <c r="G182" s="9">
        <v>29.738092040000002</v>
      </c>
      <c r="H182" s="11">
        <f t="shared" si="14"/>
        <v>-1.1316129675278253</v>
      </c>
      <c r="I182" s="9">
        <f t="shared" si="10"/>
        <v>-1.4490846185470336</v>
      </c>
      <c r="J182" s="9">
        <v>2.6666289999999998E-3</v>
      </c>
      <c r="K182" s="9">
        <v>-0.84018041300000001</v>
      </c>
      <c r="L182" s="9">
        <f t="shared" si="11"/>
        <v>1.6398029453929353</v>
      </c>
      <c r="M182" s="9">
        <v>3.0240212770000001</v>
      </c>
      <c r="N182" s="9">
        <v>2.6950730000000001E-3</v>
      </c>
      <c r="O182" s="9">
        <v>14.487464989999999</v>
      </c>
    </row>
    <row r="183" spans="1:15" x14ac:dyDescent="0.2">
      <c r="A183" s="7">
        <v>36923</v>
      </c>
      <c r="B183" s="8">
        <v>481.01</v>
      </c>
      <c r="C183" s="9">
        <f t="shared" si="12"/>
        <v>79.94</v>
      </c>
      <c r="D183" s="9">
        <v>0.34201058200000001</v>
      </c>
      <c r="E183" s="11">
        <f t="shared" si="13"/>
        <v>6335.8399193880396</v>
      </c>
      <c r="F183" s="13">
        <v>884.28171899999995</v>
      </c>
      <c r="G183" s="9">
        <v>29.738092040000002</v>
      </c>
      <c r="H183" s="11">
        <f t="shared" si="14"/>
        <v>2.6766340392966246</v>
      </c>
      <c r="I183" s="9">
        <f t="shared" si="10"/>
        <v>19.176396024116244</v>
      </c>
      <c r="J183" s="9">
        <v>2.6666289999999998E-3</v>
      </c>
      <c r="K183" s="9">
        <v>-0.84018041300000001</v>
      </c>
      <c r="L183" s="9">
        <f t="shared" si="11"/>
        <v>51.328194349181999</v>
      </c>
      <c r="M183" s="9">
        <v>3.0240212770000001</v>
      </c>
      <c r="N183" s="9">
        <v>2.6950730000000001E-3</v>
      </c>
      <c r="O183" s="9">
        <v>14.487464989999999</v>
      </c>
    </row>
    <row r="184" spans="1:15" x14ac:dyDescent="0.2">
      <c r="A184" s="7">
        <v>36951</v>
      </c>
      <c r="B184" s="8">
        <v>375.13</v>
      </c>
      <c r="C184" s="9">
        <f t="shared" si="12"/>
        <v>-105.88</v>
      </c>
      <c r="D184" s="9">
        <v>0.34201058200000001</v>
      </c>
      <c r="E184" s="11">
        <f t="shared" si="13"/>
        <v>11283.115532082518</v>
      </c>
      <c r="F184" s="13">
        <v>884.28171899999995</v>
      </c>
      <c r="G184" s="9">
        <v>29.738092040000002</v>
      </c>
      <c r="H184" s="11">
        <f t="shared" si="14"/>
        <v>-3.5719174733578498</v>
      </c>
      <c r="I184" s="9">
        <f t="shared" si="10"/>
        <v>-45.572646403146038</v>
      </c>
      <c r="J184" s="9">
        <v>2.6666289999999998E-3</v>
      </c>
      <c r="K184" s="9">
        <v>-0.84018041300000001</v>
      </c>
      <c r="L184" s="9">
        <f t="shared" si="11"/>
        <v>162.78173199455608</v>
      </c>
      <c r="M184" s="9">
        <v>3.0240212770000001</v>
      </c>
      <c r="N184" s="9">
        <v>2.6950730000000001E-3</v>
      </c>
      <c r="O184" s="9">
        <v>14.487464989999999</v>
      </c>
    </row>
    <row r="185" spans="1:15" x14ac:dyDescent="0.2">
      <c r="A185" s="7">
        <v>36982</v>
      </c>
      <c r="B185" s="8">
        <v>350.59</v>
      </c>
      <c r="C185" s="9">
        <f t="shared" si="12"/>
        <v>-24.54000000000002</v>
      </c>
      <c r="D185" s="9">
        <v>0.34201058200000001</v>
      </c>
      <c r="E185" s="11">
        <f t="shared" si="13"/>
        <v>619.11445060276105</v>
      </c>
      <c r="F185" s="13">
        <v>884.28171899999995</v>
      </c>
      <c r="G185" s="9">
        <v>29.738092040000002</v>
      </c>
      <c r="H185" s="11">
        <f t="shared" si="14"/>
        <v>-0.83670500947175153</v>
      </c>
      <c r="I185" s="9">
        <f t="shared" si="10"/>
        <v>-0.58575648782191947</v>
      </c>
      <c r="J185" s="9">
        <v>2.6666289999999998E-3</v>
      </c>
      <c r="K185" s="9">
        <v>-0.84018041300000001</v>
      </c>
      <c r="L185" s="9">
        <f t="shared" si="11"/>
        <v>0.49010538769117912</v>
      </c>
      <c r="M185" s="9">
        <v>3.0240212770000001</v>
      </c>
      <c r="N185" s="9">
        <v>2.6950730000000001E-3</v>
      </c>
      <c r="O185" s="9">
        <v>14.487464989999999</v>
      </c>
    </row>
    <row r="186" spans="1:15" x14ac:dyDescent="0.2">
      <c r="A186" s="7">
        <v>37012</v>
      </c>
      <c r="B186" s="8">
        <v>420.01</v>
      </c>
      <c r="C186" s="9">
        <f t="shared" si="12"/>
        <v>69.420000000000016</v>
      </c>
      <c r="D186" s="9">
        <v>0.34201058200000001</v>
      </c>
      <c r="E186" s="11">
        <f t="shared" si="13"/>
        <v>4771.7686220333226</v>
      </c>
      <c r="F186" s="13">
        <v>884.28171899999995</v>
      </c>
      <c r="G186" s="9">
        <v>29.738092040000002</v>
      </c>
      <c r="H186" s="11">
        <f t="shared" si="14"/>
        <v>2.322878997249886</v>
      </c>
      <c r="I186" s="9">
        <f t="shared" si="10"/>
        <v>12.533713457087437</v>
      </c>
      <c r="J186" s="9">
        <v>2.6666289999999998E-3</v>
      </c>
      <c r="K186" s="9">
        <v>-0.84018041300000001</v>
      </c>
      <c r="L186" s="9">
        <f t="shared" si="11"/>
        <v>29.11429974701667</v>
      </c>
      <c r="M186" s="9">
        <v>3.0240212770000001</v>
      </c>
      <c r="N186" s="9">
        <v>2.6950730000000001E-3</v>
      </c>
      <c r="O186" s="9">
        <v>14.487464989999999</v>
      </c>
    </row>
    <row r="187" spans="1:15" x14ac:dyDescent="0.2">
      <c r="A187" s="7">
        <v>37043</v>
      </c>
      <c r="B187" s="8">
        <v>339.69</v>
      </c>
      <c r="C187" s="9">
        <f t="shared" si="12"/>
        <v>-80.319999999999993</v>
      </c>
      <c r="D187" s="9">
        <v>0.34201058200000001</v>
      </c>
      <c r="E187" s="11">
        <f t="shared" si="13"/>
        <v>6506.3599511306793</v>
      </c>
      <c r="F187" s="13">
        <v>884.28171899999995</v>
      </c>
      <c r="G187" s="9">
        <v>29.738092040000002</v>
      </c>
      <c r="H187" s="11">
        <f t="shared" si="14"/>
        <v>-2.7124137780427686</v>
      </c>
      <c r="I187" s="9">
        <f t="shared" si="10"/>
        <v>-19.95573946405284</v>
      </c>
      <c r="J187" s="9">
        <v>2.6666289999999998E-3</v>
      </c>
      <c r="K187" s="9">
        <v>-0.84018041300000001</v>
      </c>
      <c r="L187" s="9">
        <f t="shared" si="11"/>
        <v>54.128222673328736</v>
      </c>
      <c r="M187" s="9">
        <v>3.0240212770000001</v>
      </c>
      <c r="N187" s="9">
        <v>2.6950730000000001E-3</v>
      </c>
      <c r="O187" s="9">
        <v>14.487464989999999</v>
      </c>
    </row>
    <row r="188" spans="1:15" x14ac:dyDescent="0.2">
      <c r="A188" s="7">
        <v>37073</v>
      </c>
      <c r="B188" s="8">
        <v>363.9</v>
      </c>
      <c r="C188" s="9">
        <f t="shared" si="12"/>
        <v>24.20999999999998</v>
      </c>
      <c r="D188" s="9">
        <v>0.34201058200000001</v>
      </c>
      <c r="E188" s="11">
        <f t="shared" si="13"/>
        <v>569.68091885775902</v>
      </c>
      <c r="F188" s="13">
        <v>884.28171899999995</v>
      </c>
      <c r="G188" s="9">
        <v>29.738092040000002</v>
      </c>
      <c r="H188" s="11">
        <f t="shared" si="14"/>
        <v>0.80260661598248173</v>
      </c>
      <c r="I188" s="9">
        <f t="shared" si="10"/>
        <v>0.51702102706939113</v>
      </c>
      <c r="J188" s="9">
        <v>2.6666289999999998E-3</v>
      </c>
      <c r="K188" s="9">
        <v>-0.84018041300000001</v>
      </c>
      <c r="L188" s="9">
        <f t="shared" si="11"/>
        <v>0.41496449692795112</v>
      </c>
      <c r="M188" s="9">
        <v>3.0240212770000001</v>
      </c>
      <c r="N188" s="9">
        <v>2.6950730000000001E-3</v>
      </c>
      <c r="O188" s="9">
        <v>14.487464989999999</v>
      </c>
    </row>
    <row r="189" spans="1:15" x14ac:dyDescent="0.2">
      <c r="A189" s="7">
        <v>37104</v>
      </c>
      <c r="B189" s="8">
        <v>374.44</v>
      </c>
      <c r="C189" s="9">
        <f t="shared" si="12"/>
        <v>10.54000000000002</v>
      </c>
      <c r="D189" s="9">
        <v>0.34201058200000001</v>
      </c>
      <c r="E189" s="11">
        <f t="shared" si="13"/>
        <v>103.99898816964038</v>
      </c>
      <c r="F189" s="13">
        <v>884.28171899999995</v>
      </c>
      <c r="G189" s="9">
        <v>29.738092040000002</v>
      </c>
      <c r="H189" s="11">
        <f t="shared" si="14"/>
        <v>0.34292682275254738</v>
      </c>
      <c r="I189" s="9">
        <f t="shared" si="10"/>
        <v>4.0327784819853406E-2</v>
      </c>
      <c r="J189" s="9">
        <v>2.6666289999999998E-3</v>
      </c>
      <c r="K189" s="9">
        <v>-0.84018041300000001</v>
      </c>
      <c r="L189" s="9">
        <f t="shared" si="11"/>
        <v>1.3829479116920741E-2</v>
      </c>
      <c r="M189" s="9">
        <v>3.0240212770000001</v>
      </c>
      <c r="N189" s="9">
        <v>2.6950730000000001E-3</v>
      </c>
      <c r="O189" s="9">
        <v>14.487464989999999</v>
      </c>
    </row>
    <row r="190" spans="1:15" x14ac:dyDescent="0.2">
      <c r="A190" s="7">
        <v>37135</v>
      </c>
      <c r="B190" s="8">
        <v>325.63</v>
      </c>
      <c r="C190" s="9">
        <f t="shared" si="12"/>
        <v>-48.81</v>
      </c>
      <c r="D190" s="9">
        <v>0.34201058200000001</v>
      </c>
      <c r="E190" s="11">
        <f t="shared" si="13"/>
        <v>2415.9201442530402</v>
      </c>
      <c r="F190" s="13">
        <v>884.28171899999995</v>
      </c>
      <c r="G190" s="9">
        <v>29.738092040000002</v>
      </c>
      <c r="H190" s="11">
        <f t="shared" si="14"/>
        <v>-1.6528299971594278</v>
      </c>
      <c r="I190" s="9">
        <f t="shared" si="10"/>
        <v>-4.5152786684401613</v>
      </c>
      <c r="J190" s="9">
        <v>2.6666289999999998E-3</v>
      </c>
      <c r="K190" s="9">
        <v>-0.84018041300000001</v>
      </c>
      <c r="L190" s="9">
        <f t="shared" si="11"/>
        <v>7.462988028731977</v>
      </c>
      <c r="M190" s="9">
        <v>3.0240212770000001</v>
      </c>
      <c r="N190" s="9">
        <v>2.6950730000000001E-3</v>
      </c>
      <c r="O190" s="9">
        <v>14.487464989999999</v>
      </c>
    </row>
    <row r="191" spans="1:15" x14ac:dyDescent="0.2">
      <c r="A191" s="7">
        <v>37165</v>
      </c>
      <c r="B191" s="8">
        <v>271.75</v>
      </c>
      <c r="C191" s="9">
        <f t="shared" si="12"/>
        <v>-53.879999999999995</v>
      </c>
      <c r="D191" s="9">
        <v>0.34201058200000001</v>
      </c>
      <c r="E191" s="11">
        <f t="shared" si="13"/>
        <v>2940.0264315545196</v>
      </c>
      <c r="F191" s="13">
        <v>884.28171899999995</v>
      </c>
      <c r="G191" s="9">
        <v>29.738092040000002</v>
      </c>
      <c r="H191" s="11">
        <f t="shared" si="14"/>
        <v>-1.8233184062066679</v>
      </c>
      <c r="I191" s="9">
        <f t="shared" si="10"/>
        <v>-6.0616038272344399</v>
      </c>
      <c r="J191" s="9">
        <v>2.6666289999999998E-3</v>
      </c>
      <c r="K191" s="9">
        <v>-0.84018041300000001</v>
      </c>
      <c r="L191" s="9">
        <f t="shared" si="11"/>
        <v>11.052233829329337</v>
      </c>
      <c r="M191" s="9">
        <v>3.0240212770000001</v>
      </c>
      <c r="N191" s="9">
        <v>2.6950730000000001E-3</v>
      </c>
      <c r="O191" s="9">
        <v>14.487464989999999</v>
      </c>
    </row>
    <row r="192" spans="1:15" x14ac:dyDescent="0.2">
      <c r="A192" s="7">
        <v>37196</v>
      </c>
      <c r="B192" s="8">
        <v>267.07</v>
      </c>
      <c r="C192" s="9">
        <f t="shared" si="12"/>
        <v>-4.6800000000000068</v>
      </c>
      <c r="D192" s="9">
        <v>0.34201058200000001</v>
      </c>
      <c r="E192" s="11">
        <f t="shared" si="13"/>
        <v>25.22059028572005</v>
      </c>
      <c r="F192" s="13">
        <v>884.28171899999995</v>
      </c>
      <c r="G192" s="9">
        <v>29.738092040000002</v>
      </c>
      <c r="H192" s="11">
        <f t="shared" si="14"/>
        <v>-0.16887467344054957</v>
      </c>
      <c r="I192" s="9">
        <f t="shared" si="10"/>
        <v>-4.816078605758614E-3</v>
      </c>
      <c r="J192" s="9">
        <v>2.6666289999999998E-3</v>
      </c>
      <c r="K192" s="9">
        <v>-0.84018041300000001</v>
      </c>
      <c r="L192" s="9">
        <f t="shared" si="11"/>
        <v>8.1331370181150309E-4</v>
      </c>
      <c r="M192" s="9">
        <v>3.0240212770000001</v>
      </c>
      <c r="N192" s="9">
        <v>2.6950730000000001E-3</v>
      </c>
      <c r="O192" s="9">
        <v>14.487464989999999</v>
      </c>
    </row>
    <row r="193" spans="1:15" x14ac:dyDescent="0.2">
      <c r="A193" s="7">
        <v>37226</v>
      </c>
      <c r="B193" s="8">
        <v>276</v>
      </c>
      <c r="C193" s="9">
        <f t="shared" si="12"/>
        <v>8.9300000000000068</v>
      </c>
      <c r="D193" s="9">
        <v>0.34201058200000001</v>
      </c>
      <c r="E193" s="11">
        <f t="shared" si="13"/>
        <v>73.753562243680094</v>
      </c>
      <c r="F193" s="13">
        <v>884.28171899999995</v>
      </c>
      <c r="G193" s="9">
        <v>29.738092040000002</v>
      </c>
      <c r="H193" s="11">
        <f t="shared" si="14"/>
        <v>0.2887875054811353</v>
      </c>
      <c r="I193" s="9">
        <f t="shared" si="10"/>
        <v>2.408436487472386E-2</v>
      </c>
      <c r="J193" s="9">
        <v>2.6666289999999998E-3</v>
      </c>
      <c r="K193" s="9">
        <v>-0.84018041300000001</v>
      </c>
      <c r="L193" s="9">
        <f t="shared" si="11"/>
        <v>6.9552636532689794E-3</v>
      </c>
      <c r="M193" s="9">
        <v>3.0240212770000001</v>
      </c>
      <c r="N193" s="9">
        <v>2.6950730000000001E-3</v>
      </c>
      <c r="O193" s="9">
        <v>14.487464989999999</v>
      </c>
    </row>
    <row r="194" spans="1:15" x14ac:dyDescent="0.2">
      <c r="A194" s="7">
        <v>37257</v>
      </c>
      <c r="B194" s="8">
        <v>253</v>
      </c>
      <c r="C194" s="9">
        <f t="shared" si="12"/>
        <v>-23</v>
      </c>
      <c r="D194" s="9">
        <v>0.34201058200000001</v>
      </c>
      <c r="E194" s="11">
        <f t="shared" si="13"/>
        <v>544.84945801020001</v>
      </c>
      <c r="F194" s="13">
        <v>884.28171899999995</v>
      </c>
      <c r="G194" s="9">
        <v>29.738092040000002</v>
      </c>
      <c r="H194" s="11">
        <f t="shared" si="14"/>
        <v>-0.78491957555996583</v>
      </c>
      <c r="I194" s="9">
        <f t="shared" si="10"/>
        <v>-0.48358796158015288</v>
      </c>
      <c r="J194" s="9">
        <v>2.6666289999999998E-3</v>
      </c>
      <c r="K194" s="9">
        <v>-0.84018041300000001</v>
      </c>
      <c r="L194" s="9">
        <f t="shared" si="11"/>
        <v>0.37957765754940259</v>
      </c>
      <c r="M194" s="9">
        <v>3.0240212770000001</v>
      </c>
      <c r="N194" s="9">
        <v>2.6950730000000001E-3</v>
      </c>
      <c r="O194" s="9">
        <v>14.487464989999999</v>
      </c>
    </row>
    <row r="195" spans="1:15" x14ac:dyDescent="0.2">
      <c r="A195" s="7">
        <v>37288</v>
      </c>
      <c r="B195" s="8">
        <v>236</v>
      </c>
      <c r="C195" s="9">
        <f t="shared" si="12"/>
        <v>-17</v>
      </c>
      <c r="D195" s="9">
        <v>0.34201058200000001</v>
      </c>
      <c r="E195" s="11">
        <f t="shared" si="13"/>
        <v>300.74533102620001</v>
      </c>
      <c r="F195" s="13">
        <v>884.28171899999995</v>
      </c>
      <c r="G195" s="9">
        <v>29.738092040000002</v>
      </c>
      <c r="H195" s="11">
        <f t="shared" si="14"/>
        <v>-0.58315814473482941</v>
      </c>
      <c r="I195" s="9">
        <f t="shared" si="10"/>
        <v>-0.19831658571334973</v>
      </c>
      <c r="J195" s="9">
        <v>2.6666289999999998E-3</v>
      </c>
      <c r="K195" s="9">
        <v>-0.84018041300000001</v>
      </c>
      <c r="L195" s="9">
        <f t="shared" si="11"/>
        <v>0.11564993219474282</v>
      </c>
      <c r="M195" s="9">
        <v>3.0240212770000001</v>
      </c>
      <c r="N195" s="9">
        <v>2.6950730000000001E-3</v>
      </c>
      <c r="O195" s="9">
        <v>14.487464989999999</v>
      </c>
    </row>
    <row r="196" spans="1:15" x14ac:dyDescent="0.2">
      <c r="A196" s="7">
        <v>37316</v>
      </c>
      <c r="B196" s="8">
        <v>269</v>
      </c>
      <c r="C196" s="9">
        <f t="shared" si="12"/>
        <v>33</v>
      </c>
      <c r="D196" s="9">
        <v>0.34201058200000001</v>
      </c>
      <c r="E196" s="11">
        <f t="shared" si="13"/>
        <v>1066.5442728261999</v>
      </c>
      <c r="F196" s="13">
        <v>884.28171899999995</v>
      </c>
      <c r="G196" s="9">
        <v>29.738092040000002</v>
      </c>
      <c r="H196" s="11">
        <f t="shared" si="14"/>
        <v>1.0981871121413074</v>
      </c>
      <c r="I196" s="9">
        <f t="shared" ref="I196:I259" si="15">H196^3</f>
        <v>1.3244300567706577</v>
      </c>
      <c r="J196" s="9">
        <v>2.6666289999999998E-3</v>
      </c>
      <c r="K196" s="9">
        <v>-0.84018041300000001</v>
      </c>
      <c r="L196" s="9">
        <f t="shared" ref="L196:L259" si="16">H196^4</f>
        <v>1.4544720192781162</v>
      </c>
      <c r="M196" s="9">
        <v>3.0240212770000001</v>
      </c>
      <c r="N196" s="9">
        <v>2.6950730000000001E-3</v>
      </c>
      <c r="O196" s="9">
        <v>14.487464989999999</v>
      </c>
    </row>
    <row r="197" spans="1:15" x14ac:dyDescent="0.2">
      <c r="A197" s="7">
        <v>37347</v>
      </c>
      <c r="B197" s="8">
        <v>280</v>
      </c>
      <c r="C197" s="9">
        <f t="shared" ref="C197:C260" si="17">B197-B196</f>
        <v>11</v>
      </c>
      <c r="D197" s="9">
        <v>0.34201058200000001</v>
      </c>
      <c r="E197" s="11">
        <f t="shared" si="13"/>
        <v>113.59273843419997</v>
      </c>
      <c r="F197" s="13">
        <v>884.28171899999995</v>
      </c>
      <c r="G197" s="9">
        <v>29.738092040000002</v>
      </c>
      <c r="H197" s="11">
        <f t="shared" si="14"/>
        <v>0.35839519911580714</v>
      </c>
      <c r="I197" s="9">
        <f t="shared" si="15"/>
        <v>4.6034830699992417E-2</v>
      </c>
      <c r="J197" s="9">
        <v>2.6666289999999998E-3</v>
      </c>
      <c r="K197" s="9">
        <v>-0.84018041300000001</v>
      </c>
      <c r="L197" s="9">
        <f t="shared" si="16"/>
        <v>1.6498662314986253E-2</v>
      </c>
      <c r="M197" s="9">
        <v>3.0240212770000001</v>
      </c>
      <c r="N197" s="9">
        <v>2.6950730000000001E-3</v>
      </c>
      <c r="O197" s="9">
        <v>14.487464989999999</v>
      </c>
    </row>
    <row r="198" spans="1:15" x14ac:dyDescent="0.2">
      <c r="A198" s="7">
        <v>37377</v>
      </c>
      <c r="B198" s="8">
        <v>247.25</v>
      </c>
      <c r="C198" s="9">
        <f t="shared" si="17"/>
        <v>-32.75</v>
      </c>
      <c r="D198" s="9">
        <v>0.34201058200000001</v>
      </c>
      <c r="E198" s="11">
        <f t="shared" ref="E198:E261" si="18">(C198-D195)^2</f>
        <v>1095.0811643592001</v>
      </c>
      <c r="F198" s="13">
        <v>884.28171899999995</v>
      </c>
      <c r="G198" s="9">
        <v>29.738092040000002</v>
      </c>
      <c r="H198" s="11">
        <f t="shared" si="14"/>
        <v>-1.1127819006508126</v>
      </c>
      <c r="I198" s="9">
        <f t="shared" si="15"/>
        <v>-1.377939531678847</v>
      </c>
      <c r="J198" s="9">
        <v>2.6666289999999998E-3</v>
      </c>
      <c r="K198" s="9">
        <v>-0.84018041300000001</v>
      </c>
      <c r="L198" s="9">
        <f t="shared" si="16"/>
        <v>1.5333461710434779</v>
      </c>
      <c r="M198" s="9">
        <v>3.0240212770000001</v>
      </c>
      <c r="N198" s="9">
        <v>2.6950730000000001E-3</v>
      </c>
      <c r="O198" s="9">
        <v>14.487464989999999</v>
      </c>
    </row>
    <row r="199" spans="1:15" x14ac:dyDescent="0.2">
      <c r="A199" s="7">
        <v>37408</v>
      </c>
      <c r="B199" s="8">
        <v>280.25</v>
      </c>
      <c r="C199" s="9">
        <f t="shared" si="17"/>
        <v>33</v>
      </c>
      <c r="D199" s="9">
        <v>0.34201058200000001</v>
      </c>
      <c r="E199" s="11">
        <f t="shared" si="18"/>
        <v>1066.5442728261999</v>
      </c>
      <c r="F199" s="13">
        <v>884.28171899999995</v>
      </c>
      <c r="G199" s="9">
        <v>29.738092040000002</v>
      </c>
      <c r="H199" s="11">
        <f t="shared" ref="H199:H262" si="19">(C199-D197)/G197</f>
        <v>1.0981871121413074</v>
      </c>
      <c r="I199" s="9">
        <f t="shared" si="15"/>
        <v>1.3244300567706577</v>
      </c>
      <c r="J199" s="9">
        <v>2.6666289999999998E-3</v>
      </c>
      <c r="K199" s="9">
        <v>-0.84018041300000001</v>
      </c>
      <c r="L199" s="9">
        <f t="shared" si="16"/>
        <v>1.4544720192781162</v>
      </c>
      <c r="M199" s="9">
        <v>3.0240212770000001</v>
      </c>
      <c r="N199" s="9">
        <v>2.6950730000000001E-3</v>
      </c>
      <c r="O199" s="9">
        <v>14.487464989999999</v>
      </c>
    </row>
    <row r="200" spans="1:15" x14ac:dyDescent="0.2">
      <c r="A200" s="7">
        <v>37438</v>
      </c>
      <c r="B200" s="8">
        <v>254.5</v>
      </c>
      <c r="C200" s="9">
        <f t="shared" si="17"/>
        <v>-25.75</v>
      </c>
      <c r="D200" s="9">
        <v>0.34201058200000001</v>
      </c>
      <c r="E200" s="11">
        <f t="shared" si="18"/>
        <v>680.79301621119998</v>
      </c>
      <c r="F200" s="13">
        <v>884.28171899999995</v>
      </c>
      <c r="G200" s="9">
        <v>29.738092040000002</v>
      </c>
      <c r="H200" s="11">
        <f t="shared" si="19"/>
        <v>-0.87739356468815333</v>
      </c>
      <c r="I200" s="9">
        <f t="shared" si="15"/>
        <v>-0.67543464662997832</v>
      </c>
      <c r="J200" s="9">
        <v>2.6666289999999998E-3</v>
      </c>
      <c r="K200" s="9">
        <v>-0.84018041300000001</v>
      </c>
      <c r="L200" s="9">
        <f t="shared" si="16"/>
        <v>0.59262201232055989</v>
      </c>
      <c r="M200" s="9">
        <v>3.0240212770000001</v>
      </c>
      <c r="N200" s="9">
        <v>2.6950730000000001E-3</v>
      </c>
      <c r="O200" s="9">
        <v>14.487464989999999</v>
      </c>
    </row>
    <row r="201" spans="1:15" x14ac:dyDescent="0.2">
      <c r="A201" s="7">
        <v>37469</v>
      </c>
      <c r="B201" s="8">
        <v>186.25</v>
      </c>
      <c r="C201" s="9">
        <f t="shared" si="17"/>
        <v>-68.25</v>
      </c>
      <c r="D201" s="9">
        <v>0.34201058200000001</v>
      </c>
      <c r="E201" s="11">
        <f t="shared" si="18"/>
        <v>4704.8639156811996</v>
      </c>
      <c r="F201" s="13">
        <v>884.28171899999995</v>
      </c>
      <c r="G201" s="9">
        <v>29.738092040000002</v>
      </c>
      <c r="H201" s="11">
        <f t="shared" si="19"/>
        <v>-2.3065370330328698</v>
      </c>
      <c r="I201" s="9">
        <f t="shared" si="15"/>
        <v>-12.271037849903397</v>
      </c>
      <c r="J201" s="9">
        <v>2.6666289999999998E-3</v>
      </c>
      <c r="K201" s="9">
        <v>-0.84018041300000001</v>
      </c>
      <c r="L201" s="9">
        <f t="shared" si="16"/>
        <v>28.303603234550227</v>
      </c>
      <c r="M201" s="9">
        <v>3.0240212770000001</v>
      </c>
      <c r="N201" s="9">
        <v>2.6950730000000001E-3</v>
      </c>
      <c r="O201" s="9">
        <v>14.487464989999999</v>
      </c>
    </row>
    <row r="202" spans="1:15" x14ac:dyDescent="0.2">
      <c r="A202" s="7">
        <v>37500</v>
      </c>
      <c r="B202" s="8">
        <v>199.25</v>
      </c>
      <c r="C202" s="9">
        <f t="shared" si="17"/>
        <v>13</v>
      </c>
      <c r="D202" s="9">
        <v>0.34201058200000001</v>
      </c>
      <c r="E202" s="11">
        <f t="shared" si="18"/>
        <v>160.22469610619996</v>
      </c>
      <c r="F202" s="13">
        <v>884.28171899999995</v>
      </c>
      <c r="G202" s="9">
        <v>29.738092040000002</v>
      </c>
      <c r="H202" s="11">
        <f t="shared" si="19"/>
        <v>0.4256490093908526</v>
      </c>
      <c r="I202" s="9">
        <f t="shared" si="15"/>
        <v>7.7117844283856068E-2</v>
      </c>
      <c r="J202" s="9">
        <v>2.6666289999999998E-3</v>
      </c>
      <c r="K202" s="9">
        <v>-0.84018041300000001</v>
      </c>
      <c r="L202" s="9">
        <f t="shared" si="16"/>
        <v>3.2825134025781362E-2</v>
      </c>
      <c r="M202" s="9">
        <v>3.0240212770000001</v>
      </c>
      <c r="N202" s="9">
        <v>2.6950730000000001E-3</v>
      </c>
      <c r="O202" s="9">
        <v>14.487464989999999</v>
      </c>
    </row>
    <row r="203" spans="1:15" x14ac:dyDescent="0.2">
      <c r="A203" s="7">
        <v>37530</v>
      </c>
      <c r="B203" s="8">
        <v>168.75</v>
      </c>
      <c r="C203" s="9">
        <f t="shared" si="17"/>
        <v>-30.5</v>
      </c>
      <c r="D203" s="9">
        <v>0.34201058200000001</v>
      </c>
      <c r="E203" s="11">
        <f t="shared" si="18"/>
        <v>951.22961674019996</v>
      </c>
      <c r="F203" s="13">
        <v>884.28171899999995</v>
      </c>
      <c r="G203" s="9">
        <v>29.738092040000002</v>
      </c>
      <c r="H203" s="11">
        <f t="shared" si="19"/>
        <v>-1.0371213640913863</v>
      </c>
      <c r="I203" s="9">
        <f t="shared" si="15"/>
        <v>-1.1155492323692315</v>
      </c>
      <c r="J203" s="9">
        <v>2.6666289999999998E-3</v>
      </c>
      <c r="K203" s="9">
        <v>-0.84018041300000001</v>
      </c>
      <c r="L203" s="9">
        <f t="shared" si="16"/>
        <v>1.1569599415858765</v>
      </c>
      <c r="M203" s="9">
        <v>3.0240212770000001</v>
      </c>
      <c r="N203" s="9">
        <v>2.6950730000000001E-3</v>
      </c>
      <c r="O203" s="9">
        <v>14.487464989999999</v>
      </c>
    </row>
    <row r="204" spans="1:15" x14ac:dyDescent="0.2">
      <c r="A204" s="7">
        <v>37561</v>
      </c>
      <c r="B204" s="8">
        <v>181</v>
      </c>
      <c r="C204" s="9">
        <f t="shared" si="17"/>
        <v>12.25</v>
      </c>
      <c r="D204" s="9">
        <v>0.34201058200000001</v>
      </c>
      <c r="E204" s="11">
        <f t="shared" si="18"/>
        <v>141.80021197919996</v>
      </c>
      <c r="F204" s="13">
        <v>884.28171899999995</v>
      </c>
      <c r="G204" s="9">
        <v>29.738092040000002</v>
      </c>
      <c r="H204" s="11">
        <f t="shared" si="19"/>
        <v>0.40042883053771056</v>
      </c>
      <c r="I204" s="9">
        <f t="shared" si="15"/>
        <v>6.4206059411717212E-2</v>
      </c>
      <c r="J204" s="9">
        <v>2.6666289999999998E-3</v>
      </c>
      <c r="K204" s="9">
        <v>-0.84018041300000001</v>
      </c>
      <c r="L204" s="9">
        <f t="shared" si="16"/>
        <v>2.5709957283668691E-2</v>
      </c>
      <c r="M204" s="9">
        <v>3.0240212770000001</v>
      </c>
      <c r="N204" s="9">
        <v>2.6950730000000001E-3</v>
      </c>
      <c r="O204" s="9">
        <v>14.487464989999999</v>
      </c>
    </row>
    <row r="205" spans="1:15" x14ac:dyDescent="0.2">
      <c r="A205" s="7">
        <v>37591</v>
      </c>
      <c r="B205" s="8">
        <v>212.5</v>
      </c>
      <c r="C205" s="9">
        <f t="shared" si="17"/>
        <v>31.5</v>
      </c>
      <c r="D205" s="9">
        <v>0.34201058200000001</v>
      </c>
      <c r="E205" s="11">
        <f t="shared" si="18"/>
        <v>970.82030457219992</v>
      </c>
      <c r="F205" s="13">
        <v>884.28171899999995</v>
      </c>
      <c r="G205" s="9">
        <v>29.738092040000002</v>
      </c>
      <c r="H205" s="11">
        <f t="shared" si="19"/>
        <v>1.0477467544350232</v>
      </c>
      <c r="I205" s="9">
        <f t="shared" si="15"/>
        <v>1.1501883717679156</v>
      </c>
      <c r="J205" s="9">
        <v>2.6666289999999998E-3</v>
      </c>
      <c r="K205" s="9">
        <v>-0.84018041300000001</v>
      </c>
      <c r="L205" s="9">
        <f t="shared" si="16"/>
        <v>1.2051061335087374</v>
      </c>
      <c r="M205" s="9">
        <v>3.0240212770000001</v>
      </c>
      <c r="N205" s="9">
        <v>2.6950730000000001E-3</v>
      </c>
      <c r="O205" s="9">
        <v>14.487464989999999</v>
      </c>
    </row>
    <row r="206" spans="1:15" x14ac:dyDescent="0.2">
      <c r="A206" s="7">
        <v>37622</v>
      </c>
      <c r="B206" s="8">
        <v>195</v>
      </c>
      <c r="C206" s="9">
        <f t="shared" si="17"/>
        <v>-17.5</v>
      </c>
      <c r="D206" s="9">
        <v>0.34201058200000001</v>
      </c>
      <c r="E206" s="11">
        <f t="shared" si="18"/>
        <v>318.33734160820001</v>
      </c>
      <c r="F206" s="13">
        <v>884.28171899999995</v>
      </c>
      <c r="G206" s="9">
        <v>29.738092040000002</v>
      </c>
      <c r="H206" s="11">
        <f t="shared" si="19"/>
        <v>-0.59997159730359084</v>
      </c>
      <c r="I206" s="9">
        <f t="shared" si="15"/>
        <v>-0.21596932653993892</v>
      </c>
      <c r="J206" s="9">
        <v>2.6666289999999998E-3</v>
      </c>
      <c r="K206" s="9">
        <v>-0.84018041300000001</v>
      </c>
      <c r="L206" s="9">
        <f t="shared" si="16"/>
        <v>0.12957546181274796</v>
      </c>
      <c r="M206" s="9">
        <v>3.0240212770000001</v>
      </c>
      <c r="N206" s="9">
        <v>2.6950730000000001E-3</v>
      </c>
      <c r="O206" s="9">
        <v>14.487464989999999</v>
      </c>
    </row>
    <row r="207" spans="1:15" x14ac:dyDescent="0.2">
      <c r="A207" s="7">
        <v>37653</v>
      </c>
      <c r="B207" s="8">
        <v>176.25</v>
      </c>
      <c r="C207" s="9">
        <f t="shared" si="17"/>
        <v>-18.75</v>
      </c>
      <c r="D207" s="9">
        <v>0.34201058200000001</v>
      </c>
      <c r="E207" s="11">
        <f t="shared" si="18"/>
        <v>364.50486806319998</v>
      </c>
      <c r="F207" s="13">
        <v>884.28171899999995</v>
      </c>
      <c r="G207" s="9">
        <v>29.738092040000002</v>
      </c>
      <c r="H207" s="11">
        <f t="shared" si="19"/>
        <v>-0.64200522872549426</v>
      </c>
      <c r="I207" s="9">
        <f t="shared" si="15"/>
        <v>-0.26461575332990001</v>
      </c>
      <c r="J207" s="9">
        <v>2.6666289999999998E-3</v>
      </c>
      <c r="K207" s="9">
        <v>-0.84018041300000001</v>
      </c>
      <c r="L207" s="9">
        <f t="shared" si="16"/>
        <v>0.16988469724093144</v>
      </c>
      <c r="M207" s="9">
        <v>3.0240212770000001</v>
      </c>
      <c r="N207" s="9">
        <v>2.6950730000000001E-3</v>
      </c>
      <c r="O207" s="9">
        <v>14.487464989999999</v>
      </c>
    </row>
    <row r="208" spans="1:15" x14ac:dyDescent="0.2">
      <c r="A208" s="7">
        <v>37681</v>
      </c>
      <c r="B208" s="8">
        <v>163.5</v>
      </c>
      <c r="C208" s="9">
        <f t="shared" si="17"/>
        <v>-12.75</v>
      </c>
      <c r="D208" s="9">
        <v>0.34201058200000001</v>
      </c>
      <c r="E208" s="11">
        <f t="shared" si="18"/>
        <v>171.40074107919997</v>
      </c>
      <c r="F208" s="13">
        <v>884.28171899999995</v>
      </c>
      <c r="G208" s="9">
        <v>29.738092040000002</v>
      </c>
      <c r="H208" s="11">
        <f t="shared" si="19"/>
        <v>-0.44024379790035784</v>
      </c>
      <c r="I208" s="9">
        <f t="shared" si="15"/>
        <v>-8.5325676292407962E-2</v>
      </c>
      <c r="J208" s="9">
        <v>2.6666289999999998E-3</v>
      </c>
      <c r="K208" s="9">
        <v>-0.84018041300000001</v>
      </c>
      <c r="L208" s="9">
        <f t="shared" si="16"/>
        <v>3.7564099789386206E-2</v>
      </c>
      <c r="M208" s="9">
        <v>3.0240212770000001</v>
      </c>
      <c r="N208" s="9">
        <v>2.6950730000000001E-3</v>
      </c>
      <c r="O208" s="9">
        <v>14.487464989999999</v>
      </c>
    </row>
    <row r="209" spans="1:15" x14ac:dyDescent="0.2">
      <c r="A209" s="7">
        <v>37712</v>
      </c>
      <c r="B209" s="8">
        <v>162</v>
      </c>
      <c r="C209" s="9">
        <f t="shared" si="17"/>
        <v>-1.5</v>
      </c>
      <c r="D209" s="9">
        <v>0.34201058200000001</v>
      </c>
      <c r="E209" s="11">
        <f t="shared" si="18"/>
        <v>3.3930029841999785</v>
      </c>
      <c r="F209" s="13">
        <v>884.28171899999995</v>
      </c>
      <c r="G209" s="9">
        <v>29.738092040000002</v>
      </c>
      <c r="H209" s="11">
        <f t="shared" si="19"/>
        <v>-6.1941115103227043E-2</v>
      </c>
      <c r="I209" s="9">
        <f t="shared" si="15"/>
        <v>-2.3764958410841359E-4</v>
      </c>
      <c r="J209" s="9">
        <v>2.6666289999999998E-3</v>
      </c>
      <c r="K209" s="9">
        <v>-0.84018041300000001</v>
      </c>
      <c r="L209" s="9">
        <f t="shared" si="16"/>
        <v>1.4720280243493284E-5</v>
      </c>
      <c r="M209" s="9">
        <v>3.0240212770000001</v>
      </c>
      <c r="N209" s="9">
        <v>2.6950730000000001E-3</v>
      </c>
      <c r="O209" s="9">
        <v>14.487464989999999</v>
      </c>
    </row>
    <row r="210" spans="1:15" x14ac:dyDescent="0.2">
      <c r="A210" s="7">
        <v>37742</v>
      </c>
      <c r="B210" s="8">
        <v>175</v>
      </c>
      <c r="C210" s="9">
        <f t="shared" si="17"/>
        <v>13</v>
      </c>
      <c r="D210" s="9">
        <v>0.34201058200000001</v>
      </c>
      <c r="E210" s="11">
        <f t="shared" si="18"/>
        <v>160.22469610619996</v>
      </c>
      <c r="F210" s="13">
        <v>884.28171899999995</v>
      </c>
      <c r="G210" s="9">
        <v>29.738092040000002</v>
      </c>
      <c r="H210" s="11">
        <f t="shared" si="19"/>
        <v>0.4256490093908526</v>
      </c>
      <c r="I210" s="9">
        <f t="shared" si="15"/>
        <v>7.7117844283856068E-2</v>
      </c>
      <c r="J210" s="9">
        <v>2.6666289999999998E-3</v>
      </c>
      <c r="K210" s="9">
        <v>-0.84018041300000001</v>
      </c>
      <c r="L210" s="9">
        <f t="shared" si="16"/>
        <v>3.2825134025781362E-2</v>
      </c>
      <c r="M210" s="9">
        <v>3.0240212770000001</v>
      </c>
      <c r="N210" s="9">
        <v>2.6950730000000001E-3</v>
      </c>
      <c r="O210" s="9">
        <v>14.487464989999999</v>
      </c>
    </row>
    <row r="211" spans="1:15" x14ac:dyDescent="0.2">
      <c r="A211" s="7">
        <v>37773</v>
      </c>
      <c r="B211" s="8">
        <v>197.75</v>
      </c>
      <c r="C211" s="9">
        <f t="shared" si="17"/>
        <v>22.75</v>
      </c>
      <c r="D211" s="9">
        <v>0.34201058200000001</v>
      </c>
      <c r="E211" s="11">
        <f t="shared" si="18"/>
        <v>502.11798975719995</v>
      </c>
      <c r="F211" s="13">
        <v>884.28171899999995</v>
      </c>
      <c r="G211" s="9">
        <v>29.738092040000002</v>
      </c>
      <c r="H211" s="11">
        <f t="shared" si="19"/>
        <v>0.75351133448169927</v>
      </c>
      <c r="I211" s="9">
        <f t="shared" si="15"/>
        <v>0.42782816153790548</v>
      </c>
      <c r="J211" s="9">
        <v>2.6666289999999998E-3</v>
      </c>
      <c r="K211" s="9">
        <v>-0.84018041300000001</v>
      </c>
      <c r="L211" s="9">
        <f t="shared" si="16"/>
        <v>0.3223733689292792</v>
      </c>
      <c r="M211" s="9">
        <v>3.0240212770000001</v>
      </c>
      <c r="N211" s="9">
        <v>2.6950730000000001E-3</v>
      </c>
      <c r="O211" s="9">
        <v>14.487464989999999</v>
      </c>
    </row>
    <row r="212" spans="1:15" x14ac:dyDescent="0.2">
      <c r="A212" s="7">
        <v>37803</v>
      </c>
      <c r="B212" s="8">
        <v>197.75</v>
      </c>
      <c r="C212" s="9">
        <f t="shared" si="17"/>
        <v>0</v>
      </c>
      <c r="D212" s="9">
        <v>0.34201058200000001</v>
      </c>
      <c r="E212" s="11">
        <f t="shared" si="18"/>
        <v>0.11697123819997873</v>
      </c>
      <c r="F212" s="13">
        <v>884.28171899999995</v>
      </c>
      <c r="G212" s="9">
        <v>29.738092040000002</v>
      </c>
      <c r="H212" s="11">
        <f t="shared" si="19"/>
        <v>-1.1500757396942941E-2</v>
      </c>
      <c r="I212" s="9">
        <f t="shared" si="15"/>
        <v>-1.5211755170284757E-6</v>
      </c>
      <c r="J212" s="9">
        <v>2.6666289999999998E-3</v>
      </c>
      <c r="K212" s="9">
        <v>-0.84018041300000001</v>
      </c>
      <c r="L212" s="9">
        <f t="shared" si="16"/>
        <v>1.7494670579513744E-8</v>
      </c>
      <c r="M212" s="9">
        <v>3.0240212770000001</v>
      </c>
      <c r="N212" s="9">
        <v>2.6950730000000001E-3</v>
      </c>
      <c r="O212" s="9">
        <v>14.487464989999999</v>
      </c>
    </row>
    <row r="213" spans="1:15" x14ac:dyDescent="0.2">
      <c r="A213" s="7">
        <v>37834</v>
      </c>
      <c r="B213" s="8">
        <v>194.25</v>
      </c>
      <c r="C213" s="9">
        <f t="shared" si="17"/>
        <v>-3.5</v>
      </c>
      <c r="D213" s="9">
        <v>0.34201058200000001</v>
      </c>
      <c r="E213" s="11">
        <f t="shared" si="18"/>
        <v>14.761045312199977</v>
      </c>
      <c r="F213" s="13">
        <v>884.28171899999995</v>
      </c>
      <c r="G213" s="9">
        <v>29.738092040000002</v>
      </c>
      <c r="H213" s="11">
        <f t="shared" si="19"/>
        <v>-0.12919492537827251</v>
      </c>
      <c r="I213" s="9">
        <f t="shared" si="15"/>
        <v>-2.1564349714803623E-3</v>
      </c>
      <c r="J213" s="9">
        <v>2.6666289999999998E-3</v>
      </c>
      <c r="K213" s="9">
        <v>-0.84018041300000001</v>
      </c>
      <c r="L213" s="9">
        <f t="shared" si="16"/>
        <v>2.7860045522350266E-4</v>
      </c>
      <c r="M213" s="9">
        <v>3.0240212770000001</v>
      </c>
      <c r="N213" s="9">
        <v>2.6950730000000001E-3</v>
      </c>
      <c r="O213" s="9">
        <v>14.487464989999999</v>
      </c>
    </row>
    <row r="214" spans="1:15" x14ac:dyDescent="0.2">
      <c r="A214" s="7">
        <v>37865</v>
      </c>
      <c r="B214" s="8">
        <v>182</v>
      </c>
      <c r="C214" s="9">
        <f t="shared" si="17"/>
        <v>-12.25</v>
      </c>
      <c r="D214" s="9">
        <v>0.34201058200000001</v>
      </c>
      <c r="E214" s="11">
        <f t="shared" si="18"/>
        <v>158.55873049719997</v>
      </c>
      <c r="F214" s="13">
        <v>884.28171899999995</v>
      </c>
      <c r="G214" s="9">
        <v>29.738092040000002</v>
      </c>
      <c r="H214" s="11">
        <f t="shared" si="19"/>
        <v>-0.42343034533159646</v>
      </c>
      <c r="I214" s="9">
        <f t="shared" si="15"/>
        <v>-7.5918205874335898E-2</v>
      </c>
      <c r="J214" s="9">
        <v>2.6666289999999998E-3</v>
      </c>
      <c r="K214" s="9">
        <v>-0.84018041300000001</v>
      </c>
      <c r="L214" s="9">
        <f t="shared" si="16"/>
        <v>3.214607213032529E-2</v>
      </c>
      <c r="M214" s="9">
        <v>3.0240212770000001</v>
      </c>
      <c r="N214" s="9">
        <v>2.6950730000000001E-3</v>
      </c>
      <c r="O214" s="9">
        <v>14.487464989999999</v>
      </c>
    </row>
    <row r="215" spans="1:15" x14ac:dyDescent="0.2">
      <c r="A215" s="7">
        <v>37895</v>
      </c>
      <c r="B215" s="8">
        <v>184</v>
      </c>
      <c r="C215" s="9">
        <f t="shared" si="17"/>
        <v>2</v>
      </c>
      <c r="D215" s="9">
        <v>0.34201058200000001</v>
      </c>
      <c r="E215" s="11">
        <f t="shared" si="18"/>
        <v>2.7489289101999792</v>
      </c>
      <c r="F215" s="13">
        <v>884.28171899999995</v>
      </c>
      <c r="G215" s="9">
        <v>29.738092040000002</v>
      </c>
      <c r="H215" s="11">
        <f t="shared" si="19"/>
        <v>5.5753052878102533E-2</v>
      </c>
      <c r="I215" s="9">
        <f t="shared" si="15"/>
        <v>1.7330295154165191E-4</v>
      </c>
      <c r="J215" s="9">
        <v>2.6666289999999998E-3</v>
      </c>
      <c r="K215" s="9">
        <v>-0.84018041300000001</v>
      </c>
      <c r="L215" s="9">
        <f t="shared" si="16"/>
        <v>9.6621686212329603E-6</v>
      </c>
      <c r="M215" s="9">
        <v>3.0240212770000001</v>
      </c>
      <c r="N215" s="9">
        <v>2.6950730000000001E-3</v>
      </c>
      <c r="O215" s="9">
        <v>14.487464989999999</v>
      </c>
    </row>
    <row r="216" spans="1:15" x14ac:dyDescent="0.2">
      <c r="A216" s="7">
        <v>37926</v>
      </c>
      <c r="B216" s="8">
        <v>186</v>
      </c>
      <c r="C216" s="9">
        <f t="shared" si="17"/>
        <v>2</v>
      </c>
      <c r="D216" s="9">
        <v>0.34201058200000001</v>
      </c>
      <c r="E216" s="11">
        <f t="shared" si="18"/>
        <v>2.7489289101999792</v>
      </c>
      <c r="F216" s="13">
        <v>884.28171899999995</v>
      </c>
      <c r="G216" s="9">
        <v>29.738092040000002</v>
      </c>
      <c r="H216" s="11">
        <f t="shared" si="19"/>
        <v>5.5753052878102533E-2</v>
      </c>
      <c r="I216" s="9">
        <f t="shared" si="15"/>
        <v>1.7330295154165191E-4</v>
      </c>
      <c r="J216" s="9">
        <v>2.6666289999999998E-3</v>
      </c>
      <c r="K216" s="9">
        <v>-0.84018041300000001</v>
      </c>
      <c r="L216" s="9">
        <f t="shared" si="16"/>
        <v>9.6621686212329603E-6</v>
      </c>
      <c r="M216" s="9">
        <v>3.0240212770000001</v>
      </c>
      <c r="N216" s="9">
        <v>2.6950730000000001E-3</v>
      </c>
      <c r="O216" s="9">
        <v>14.487464989999999</v>
      </c>
    </row>
    <row r="217" spans="1:15" x14ac:dyDescent="0.2">
      <c r="A217" s="7">
        <v>37956</v>
      </c>
      <c r="B217" s="8">
        <v>176.25</v>
      </c>
      <c r="C217" s="9">
        <f t="shared" si="17"/>
        <v>-9.75</v>
      </c>
      <c r="D217" s="9">
        <v>0.34201058200000001</v>
      </c>
      <c r="E217" s="11">
        <f t="shared" si="18"/>
        <v>101.84867758719999</v>
      </c>
      <c r="F217" s="13">
        <v>884.28171899999995</v>
      </c>
      <c r="G217" s="9">
        <v>29.738092040000002</v>
      </c>
      <c r="H217" s="11">
        <f t="shared" si="19"/>
        <v>-0.33936308248778962</v>
      </c>
      <c r="I217" s="9">
        <f t="shared" si="15"/>
        <v>-3.9083530525586697E-2</v>
      </c>
      <c r="J217" s="9">
        <v>2.6666289999999998E-3</v>
      </c>
      <c r="K217" s="9">
        <v>-0.84018041300000001</v>
      </c>
      <c r="L217" s="9">
        <f t="shared" si="16"/>
        <v>1.3263507393668722E-2</v>
      </c>
      <c r="M217" s="9">
        <v>3.0240212770000001</v>
      </c>
      <c r="N217" s="9">
        <v>2.6950730000000001E-3</v>
      </c>
      <c r="O217" s="9">
        <v>14.487464989999999</v>
      </c>
    </row>
    <row r="218" spans="1:15" x14ac:dyDescent="0.2">
      <c r="A218" s="7">
        <v>37987</v>
      </c>
      <c r="B218" s="8">
        <v>188.25</v>
      </c>
      <c r="C218" s="9">
        <f t="shared" si="17"/>
        <v>12</v>
      </c>
      <c r="D218" s="9">
        <v>0.34201058200000001</v>
      </c>
      <c r="E218" s="11">
        <f t="shared" si="18"/>
        <v>135.90871727019996</v>
      </c>
      <c r="F218" s="13">
        <v>884.28171899999995</v>
      </c>
      <c r="G218" s="9">
        <v>29.738092040000002</v>
      </c>
      <c r="H218" s="11">
        <f t="shared" si="19"/>
        <v>0.39202210425332989</v>
      </c>
      <c r="I218" s="9">
        <f t="shared" si="15"/>
        <v>6.0246478458553118E-2</v>
      </c>
      <c r="J218" s="9">
        <v>2.6666289999999998E-3</v>
      </c>
      <c r="K218" s="9">
        <v>-0.84018041300000001</v>
      </c>
      <c r="L218" s="9">
        <f t="shared" si="16"/>
        <v>2.3617951259174905E-2</v>
      </c>
      <c r="M218" s="9">
        <v>3.0240212770000001</v>
      </c>
      <c r="N218" s="9">
        <v>2.6950730000000001E-3</v>
      </c>
      <c r="O218" s="9">
        <v>14.487464989999999</v>
      </c>
    </row>
    <row r="219" spans="1:15" x14ac:dyDescent="0.2">
      <c r="A219" s="7">
        <v>38018</v>
      </c>
      <c r="B219" s="8">
        <v>180</v>
      </c>
      <c r="C219" s="9">
        <f t="shared" si="17"/>
        <v>-8.25</v>
      </c>
      <c r="D219" s="9">
        <v>0.34201058200000001</v>
      </c>
      <c r="E219" s="11">
        <f t="shared" si="18"/>
        <v>73.822645841199986</v>
      </c>
      <c r="F219" s="13">
        <v>884.28171899999995</v>
      </c>
      <c r="G219" s="9">
        <v>29.738092040000002</v>
      </c>
      <c r="H219" s="11">
        <f t="shared" si="19"/>
        <v>-0.28892272478150549</v>
      </c>
      <c r="I219" s="9">
        <f t="shared" si="15"/>
        <v>-2.4118211866222209E-2</v>
      </c>
      <c r="J219" s="9">
        <v>2.6666289999999998E-3</v>
      </c>
      <c r="K219" s="9">
        <v>-0.84018041300000001</v>
      </c>
      <c r="L219" s="9">
        <f t="shared" si="16"/>
        <v>6.9682994892465598E-3</v>
      </c>
      <c r="M219" s="9">
        <v>3.0240212770000001</v>
      </c>
      <c r="N219" s="9">
        <v>2.6950730000000001E-3</v>
      </c>
      <c r="O219" s="9">
        <v>14.487464989999999</v>
      </c>
    </row>
    <row r="220" spans="1:15" x14ac:dyDescent="0.2">
      <c r="A220" s="7">
        <v>38047</v>
      </c>
      <c r="B220" s="8">
        <v>177.75</v>
      </c>
      <c r="C220" s="9">
        <f t="shared" si="17"/>
        <v>-2.25</v>
      </c>
      <c r="D220" s="9">
        <v>0.34201058200000001</v>
      </c>
      <c r="E220" s="11">
        <f t="shared" si="18"/>
        <v>6.7185188571999781</v>
      </c>
      <c r="F220" s="13">
        <v>884.28171899999995</v>
      </c>
      <c r="G220" s="9">
        <v>29.738092040000002</v>
      </c>
      <c r="H220" s="11">
        <f t="shared" si="19"/>
        <v>-8.7161293956369096E-2</v>
      </c>
      <c r="I220" s="9">
        <f t="shared" si="15"/>
        <v>-6.62172296171689E-4</v>
      </c>
      <c r="J220" s="9">
        <v>2.6666289999999998E-3</v>
      </c>
      <c r="K220" s="9">
        <v>-0.84018041300000001</v>
      </c>
      <c r="L220" s="9">
        <f t="shared" si="16"/>
        <v>5.7715794156384485E-5</v>
      </c>
      <c r="M220" s="9">
        <v>3.0240212770000001</v>
      </c>
      <c r="N220" s="9">
        <v>2.6950730000000001E-3</v>
      </c>
      <c r="O220" s="9">
        <v>14.487464989999999</v>
      </c>
    </row>
    <row r="221" spans="1:15" x14ac:dyDescent="0.2">
      <c r="A221" s="7">
        <v>38078</v>
      </c>
      <c r="B221" s="8">
        <v>177.75</v>
      </c>
      <c r="C221" s="9">
        <f t="shared" si="17"/>
        <v>0</v>
      </c>
      <c r="D221" s="9">
        <v>0.34201058200000001</v>
      </c>
      <c r="E221" s="11">
        <f t="shared" si="18"/>
        <v>0.11697123819997873</v>
      </c>
      <c r="F221" s="13">
        <v>884.28171899999995</v>
      </c>
      <c r="G221" s="9">
        <v>29.738092040000002</v>
      </c>
      <c r="H221" s="11">
        <f t="shared" si="19"/>
        <v>-1.1500757396942941E-2</v>
      </c>
      <c r="I221" s="9">
        <f t="shared" si="15"/>
        <v>-1.5211755170284757E-6</v>
      </c>
      <c r="J221" s="9">
        <v>2.6666289999999998E-3</v>
      </c>
      <c r="K221" s="9">
        <v>-0.84018041300000001</v>
      </c>
      <c r="L221" s="9">
        <f t="shared" si="16"/>
        <v>1.7494670579513744E-8</v>
      </c>
      <c r="M221" s="9">
        <v>3.0240212770000001</v>
      </c>
      <c r="N221" s="9">
        <v>2.6950730000000001E-3</v>
      </c>
      <c r="O221" s="9">
        <v>14.487464989999999</v>
      </c>
    </row>
    <row r="222" spans="1:15" x14ac:dyDescent="0.2">
      <c r="A222" s="7">
        <v>38108</v>
      </c>
      <c r="B222" s="8">
        <v>178.5</v>
      </c>
      <c r="C222" s="9">
        <f t="shared" si="17"/>
        <v>0.75</v>
      </c>
      <c r="D222" s="9">
        <v>0.34201058200000001</v>
      </c>
      <c r="E222" s="11">
        <f t="shared" si="18"/>
        <v>0.16645536519997872</v>
      </c>
      <c r="F222" s="13">
        <v>884.28171899999995</v>
      </c>
      <c r="G222" s="9">
        <v>29.738092040000002</v>
      </c>
      <c r="H222" s="11">
        <f t="shared" si="19"/>
        <v>1.371942145619911E-2</v>
      </c>
      <c r="I222" s="9">
        <f t="shared" si="15"/>
        <v>2.5823041492983622E-6</v>
      </c>
      <c r="J222" s="9">
        <v>2.6666289999999998E-3</v>
      </c>
      <c r="K222" s="9">
        <v>-0.84018041300000001</v>
      </c>
      <c r="L222" s="9">
        <f t="shared" si="16"/>
        <v>3.5427718952315947E-8</v>
      </c>
      <c r="M222" s="9">
        <v>3.0240212770000001</v>
      </c>
      <c r="N222" s="9">
        <v>2.6950730000000001E-3</v>
      </c>
      <c r="O222" s="9">
        <v>14.487464989999999</v>
      </c>
    </row>
    <row r="223" spans="1:15" x14ac:dyDescent="0.2">
      <c r="A223" s="7">
        <v>38139</v>
      </c>
      <c r="B223" s="8">
        <v>180.75</v>
      </c>
      <c r="C223" s="9">
        <f t="shared" si="17"/>
        <v>2.25</v>
      </c>
      <c r="D223" s="9">
        <v>0.34201058200000001</v>
      </c>
      <c r="E223" s="11">
        <f t="shared" si="18"/>
        <v>3.640423619199979</v>
      </c>
      <c r="F223" s="13">
        <v>884.28171899999995</v>
      </c>
      <c r="G223" s="9">
        <v>29.738092040000002</v>
      </c>
      <c r="H223" s="11">
        <f t="shared" si="19"/>
        <v>6.4159779162483221E-2</v>
      </c>
      <c r="I223" s="9">
        <f t="shared" si="15"/>
        <v>2.6411227206876356E-4</v>
      </c>
      <c r="J223" s="9">
        <v>2.6666289999999998E-3</v>
      </c>
      <c r="K223" s="9">
        <v>-0.84018041300000001</v>
      </c>
      <c r="L223" s="9">
        <f t="shared" si="16"/>
        <v>1.6945385050033553E-5</v>
      </c>
      <c r="M223" s="9">
        <v>3.0240212770000001</v>
      </c>
      <c r="N223" s="9">
        <v>2.6950730000000001E-3</v>
      </c>
      <c r="O223" s="9">
        <v>14.487464989999999</v>
      </c>
    </row>
    <row r="224" spans="1:15" x14ac:dyDescent="0.2">
      <c r="A224" s="7">
        <v>38169</v>
      </c>
      <c r="B224" s="8">
        <v>195.25</v>
      </c>
      <c r="C224" s="9">
        <f t="shared" si="17"/>
        <v>14.5</v>
      </c>
      <c r="D224" s="9">
        <v>0.34201058200000001</v>
      </c>
      <c r="E224" s="11">
        <f t="shared" si="18"/>
        <v>200.44866436019996</v>
      </c>
      <c r="F224" s="13">
        <v>884.28171899999995</v>
      </c>
      <c r="G224" s="9">
        <v>29.738092040000002</v>
      </c>
      <c r="H224" s="11">
        <f t="shared" si="19"/>
        <v>0.47608936709713673</v>
      </c>
      <c r="I224" s="9">
        <f t="shared" si="15"/>
        <v>0.10791093272360694</v>
      </c>
      <c r="J224" s="9">
        <v>2.6666289999999998E-3</v>
      </c>
      <c r="K224" s="9">
        <v>-0.84018041300000001</v>
      </c>
      <c r="L224" s="9">
        <f t="shared" si="16"/>
        <v>5.137524766324373E-2</v>
      </c>
      <c r="M224" s="9">
        <v>3.0240212770000001</v>
      </c>
      <c r="N224" s="9">
        <v>2.6950730000000001E-3</v>
      </c>
      <c r="O224" s="9">
        <v>14.487464989999999</v>
      </c>
    </row>
    <row r="225" spans="1:15" x14ac:dyDescent="0.2">
      <c r="A225" s="7">
        <v>38200</v>
      </c>
      <c r="B225" s="8">
        <v>190</v>
      </c>
      <c r="C225" s="9">
        <f t="shared" si="17"/>
        <v>-5.25</v>
      </c>
      <c r="D225" s="9">
        <v>0.34201058200000001</v>
      </c>
      <c r="E225" s="11">
        <f t="shared" si="18"/>
        <v>31.270582349199984</v>
      </c>
      <c r="F225" s="13">
        <v>884.28171899999995</v>
      </c>
      <c r="G225" s="9">
        <v>29.738092040000002</v>
      </c>
      <c r="H225" s="11">
        <f t="shared" si="19"/>
        <v>-0.18804200936893731</v>
      </c>
      <c r="I225" s="9">
        <f t="shared" si="15"/>
        <v>-6.649127332821211E-3</v>
      </c>
      <c r="J225" s="9">
        <v>2.6666289999999998E-3</v>
      </c>
      <c r="K225" s="9">
        <v>-0.84018041300000001</v>
      </c>
      <c r="L225" s="9">
        <f t="shared" si="16"/>
        <v>1.2503152642136233E-3</v>
      </c>
      <c r="M225" s="9">
        <v>3.0240212770000001</v>
      </c>
      <c r="N225" s="9">
        <v>2.6950730000000001E-3</v>
      </c>
      <c r="O225" s="9">
        <v>14.487464989999999</v>
      </c>
    </row>
    <row r="226" spans="1:15" x14ac:dyDescent="0.2">
      <c r="A226" s="7">
        <v>38231</v>
      </c>
      <c r="B226" s="8">
        <v>182.5</v>
      </c>
      <c r="C226" s="9">
        <f t="shared" si="17"/>
        <v>-7.5</v>
      </c>
      <c r="D226" s="9">
        <v>0.34201058200000001</v>
      </c>
      <c r="E226" s="11">
        <f t="shared" si="18"/>
        <v>61.497129968199985</v>
      </c>
      <c r="F226" s="13">
        <v>884.28171899999995</v>
      </c>
      <c r="G226" s="9">
        <v>29.738092040000002</v>
      </c>
      <c r="H226" s="11">
        <f t="shared" si="19"/>
        <v>-0.26370254592836345</v>
      </c>
      <c r="I226" s="9">
        <f t="shared" si="15"/>
        <v>-1.833761997205963E-2</v>
      </c>
      <c r="J226" s="9">
        <v>2.6666289999999998E-3</v>
      </c>
      <c r="K226" s="9">
        <v>-0.84018041300000001</v>
      </c>
      <c r="L226" s="9">
        <f t="shared" si="16"/>
        <v>4.83567707289893E-3</v>
      </c>
      <c r="M226" s="9">
        <v>3.0240212770000001</v>
      </c>
      <c r="N226" s="9">
        <v>2.6950730000000001E-3</v>
      </c>
      <c r="O226" s="9">
        <v>14.487464989999999</v>
      </c>
    </row>
    <row r="227" spans="1:15" x14ac:dyDescent="0.2">
      <c r="A227" s="7">
        <v>38261</v>
      </c>
      <c r="B227" s="8">
        <v>185</v>
      </c>
      <c r="C227" s="9">
        <f t="shared" si="17"/>
        <v>2.5</v>
      </c>
      <c r="D227" s="9">
        <v>0.34201058200000001</v>
      </c>
      <c r="E227" s="11">
        <f t="shared" si="18"/>
        <v>4.6569183281999793</v>
      </c>
      <c r="F227" s="13">
        <v>884.28171899999995</v>
      </c>
      <c r="G227" s="9">
        <v>29.738092040000002</v>
      </c>
      <c r="H227" s="11">
        <f t="shared" si="19"/>
        <v>7.2566505446863896E-2</v>
      </c>
      <c r="I227" s="9">
        <f t="shared" si="15"/>
        <v>3.8212779505633252E-4</v>
      </c>
      <c r="J227" s="9">
        <v>2.6666289999999998E-3</v>
      </c>
      <c r="K227" s="9">
        <v>-0.84018041300000001</v>
      </c>
      <c r="L227" s="9">
        <f t="shared" si="16"/>
        <v>2.7729678721353444E-5</v>
      </c>
      <c r="M227" s="9">
        <v>3.0240212770000001</v>
      </c>
      <c r="N227" s="9">
        <v>2.6950730000000001E-3</v>
      </c>
      <c r="O227" s="9">
        <v>14.487464989999999</v>
      </c>
    </row>
    <row r="228" spans="1:15" x14ac:dyDescent="0.2">
      <c r="A228" s="7">
        <v>38292</v>
      </c>
      <c r="B228" s="8">
        <v>187.25</v>
      </c>
      <c r="C228" s="9">
        <f t="shared" si="17"/>
        <v>2.25</v>
      </c>
      <c r="D228" s="9">
        <v>0.34201058200000001</v>
      </c>
      <c r="E228" s="11">
        <f t="shared" si="18"/>
        <v>3.640423619199979</v>
      </c>
      <c r="F228" s="13">
        <v>884.28171899999995</v>
      </c>
      <c r="G228" s="9">
        <v>29.738092040000002</v>
      </c>
      <c r="H228" s="11">
        <f t="shared" si="19"/>
        <v>6.4159779162483221E-2</v>
      </c>
      <c r="I228" s="9">
        <f t="shared" si="15"/>
        <v>2.6411227206876356E-4</v>
      </c>
      <c r="J228" s="9">
        <v>2.6666289999999998E-3</v>
      </c>
      <c r="K228" s="9">
        <v>-0.84018041300000001</v>
      </c>
      <c r="L228" s="9">
        <f t="shared" si="16"/>
        <v>1.6945385050033553E-5</v>
      </c>
      <c r="M228" s="9">
        <v>3.0240212770000001</v>
      </c>
      <c r="N228" s="9">
        <v>2.6950730000000001E-3</v>
      </c>
      <c r="O228" s="9">
        <v>14.487464989999999</v>
      </c>
    </row>
    <row r="229" spans="1:15" x14ac:dyDescent="0.2">
      <c r="A229" s="7">
        <v>38322</v>
      </c>
      <c r="B229" s="8">
        <v>196.5</v>
      </c>
      <c r="C229" s="9">
        <f t="shared" si="17"/>
        <v>9.25</v>
      </c>
      <c r="D229" s="9">
        <v>0.34201058200000001</v>
      </c>
      <c r="E229" s="11">
        <f t="shared" si="18"/>
        <v>79.352275471199974</v>
      </c>
      <c r="F229" s="13">
        <v>884.28171899999995</v>
      </c>
      <c r="G229" s="9">
        <v>29.738092040000002</v>
      </c>
      <c r="H229" s="11">
        <f t="shared" si="19"/>
        <v>0.29954811512514234</v>
      </c>
      <c r="I229" s="9">
        <f t="shared" si="15"/>
        <v>2.6878174771459682E-2</v>
      </c>
      <c r="J229" s="9">
        <v>2.6666289999999998E-3</v>
      </c>
      <c r="K229" s="9">
        <v>-0.84018041300000001</v>
      </c>
      <c r="L229" s="9">
        <f t="shared" si="16"/>
        <v>8.051306590794902E-3</v>
      </c>
      <c r="M229" s="9">
        <v>3.0240212770000001</v>
      </c>
      <c r="N229" s="9">
        <v>2.6950730000000001E-3</v>
      </c>
      <c r="O229" s="9">
        <v>14.487464989999999</v>
      </c>
    </row>
    <row r="230" spans="1:15" x14ac:dyDescent="0.2">
      <c r="A230" s="7">
        <v>38353</v>
      </c>
      <c r="B230" s="8">
        <v>203</v>
      </c>
      <c r="C230" s="9">
        <f t="shared" si="17"/>
        <v>6.5</v>
      </c>
      <c r="D230" s="9">
        <v>0.34201058200000001</v>
      </c>
      <c r="E230" s="11">
        <f t="shared" si="18"/>
        <v>37.920833672199976</v>
      </c>
      <c r="F230" s="13">
        <v>884.28171899999995</v>
      </c>
      <c r="G230" s="9">
        <v>29.738092040000002</v>
      </c>
      <c r="H230" s="11">
        <f t="shared" si="19"/>
        <v>0.20707412599695482</v>
      </c>
      <c r="I230" s="9">
        <f t="shared" si="15"/>
        <v>8.8792750871238349E-3</v>
      </c>
      <c r="J230" s="9">
        <v>2.6666289999999998E-3</v>
      </c>
      <c r="K230" s="9">
        <v>-0.84018041300000001</v>
      </c>
      <c r="L230" s="9">
        <f t="shared" si="16"/>
        <v>1.838668128152703E-3</v>
      </c>
      <c r="M230" s="9">
        <v>3.0240212770000001</v>
      </c>
      <c r="N230" s="9">
        <v>2.6950730000000001E-3</v>
      </c>
      <c r="O230" s="9">
        <v>14.487464989999999</v>
      </c>
    </row>
    <row r="231" spans="1:15" x14ac:dyDescent="0.2">
      <c r="A231" s="7">
        <v>38384</v>
      </c>
      <c r="B231" s="8">
        <v>207.75</v>
      </c>
      <c r="C231" s="9">
        <f t="shared" si="17"/>
        <v>4.75</v>
      </c>
      <c r="D231" s="9">
        <v>0.34201058200000001</v>
      </c>
      <c r="E231" s="11">
        <f t="shared" si="18"/>
        <v>19.430370709199977</v>
      </c>
      <c r="F231" s="13">
        <v>884.28171899999995</v>
      </c>
      <c r="G231" s="9">
        <v>29.738092040000002</v>
      </c>
      <c r="H231" s="11">
        <f t="shared" si="19"/>
        <v>0.14822704200629003</v>
      </c>
      <c r="I231" s="9">
        <f t="shared" si="15"/>
        <v>3.2567342833651515E-3</v>
      </c>
      <c r="J231" s="9">
        <v>2.6666289999999998E-3</v>
      </c>
      <c r="K231" s="9">
        <v>-0.84018041300000001</v>
      </c>
      <c r="L231" s="9">
        <f t="shared" si="16"/>
        <v>4.8273608942369121E-4</v>
      </c>
      <c r="M231" s="9">
        <v>3.0240212770000001</v>
      </c>
      <c r="N231" s="9">
        <v>2.6950730000000001E-3</v>
      </c>
      <c r="O231" s="9">
        <v>14.487464989999999</v>
      </c>
    </row>
    <row r="232" spans="1:15" x14ac:dyDescent="0.2">
      <c r="A232" s="7">
        <v>38412</v>
      </c>
      <c r="B232" s="8">
        <v>210.75</v>
      </c>
      <c r="C232" s="9">
        <f t="shared" si="17"/>
        <v>3</v>
      </c>
      <c r="D232" s="9">
        <v>0.34201058200000001</v>
      </c>
      <c r="E232" s="11">
        <f t="shared" si="18"/>
        <v>7.064907746199979</v>
      </c>
      <c r="F232" s="13">
        <v>884.28171899999995</v>
      </c>
      <c r="G232" s="9">
        <v>29.738092040000002</v>
      </c>
      <c r="H232" s="11">
        <f t="shared" si="19"/>
        <v>8.9379958015625274E-2</v>
      </c>
      <c r="I232" s="9">
        <f t="shared" si="15"/>
        <v>7.1403654346011917E-4</v>
      </c>
      <c r="J232" s="9">
        <v>2.6666289999999998E-3</v>
      </c>
      <c r="K232" s="9">
        <v>-0.84018041300000001</v>
      </c>
      <c r="L232" s="9">
        <f t="shared" si="16"/>
        <v>6.3820556276087648E-5</v>
      </c>
      <c r="M232" s="9">
        <v>3.0240212770000001</v>
      </c>
      <c r="N232" s="9">
        <v>2.6950730000000001E-3</v>
      </c>
      <c r="O232" s="9">
        <v>14.487464989999999</v>
      </c>
    </row>
    <row r="233" spans="1:15" x14ac:dyDescent="0.2">
      <c r="A233" s="7">
        <v>38443</v>
      </c>
      <c r="B233" s="8">
        <v>209.5</v>
      </c>
      <c r="C233" s="9">
        <f t="shared" si="17"/>
        <v>-1.25</v>
      </c>
      <c r="D233" s="9">
        <v>0.34201058200000001</v>
      </c>
      <c r="E233" s="11">
        <f t="shared" si="18"/>
        <v>2.5344976931999783</v>
      </c>
      <c r="F233" s="13">
        <v>884.28171899999995</v>
      </c>
      <c r="G233" s="9">
        <v>29.738092040000002</v>
      </c>
      <c r="H233" s="11">
        <f t="shared" si="19"/>
        <v>-5.3534388818846354E-2</v>
      </c>
      <c r="I233" s="9">
        <f t="shared" si="15"/>
        <v>-1.5342585303673015E-4</v>
      </c>
      <c r="J233" s="9">
        <v>2.6666289999999998E-3</v>
      </c>
      <c r="K233" s="9">
        <v>-0.84018041300000001</v>
      </c>
      <c r="L233" s="9">
        <f t="shared" si="16"/>
        <v>8.2135592713314903E-6</v>
      </c>
      <c r="M233" s="9">
        <v>3.0240212770000001</v>
      </c>
      <c r="N233" s="9">
        <v>2.6950730000000001E-3</v>
      </c>
      <c r="O233" s="9">
        <v>14.487464989999999</v>
      </c>
    </row>
    <row r="234" spans="1:15" x14ac:dyDescent="0.2">
      <c r="A234" s="7">
        <v>38473</v>
      </c>
      <c r="B234" s="8">
        <v>199.75</v>
      </c>
      <c r="C234" s="9">
        <f t="shared" si="17"/>
        <v>-9.75</v>
      </c>
      <c r="D234" s="9">
        <v>0.34201058200000001</v>
      </c>
      <c r="E234" s="11">
        <f t="shared" si="18"/>
        <v>101.84867758719999</v>
      </c>
      <c r="F234" s="13">
        <v>884.28171899999995</v>
      </c>
      <c r="G234" s="9">
        <v>29.738092040000002</v>
      </c>
      <c r="H234" s="11">
        <f t="shared" si="19"/>
        <v>-0.33936308248778962</v>
      </c>
      <c r="I234" s="9">
        <f t="shared" si="15"/>
        <v>-3.9083530525586697E-2</v>
      </c>
      <c r="J234" s="9">
        <v>2.6666289999999998E-3</v>
      </c>
      <c r="K234" s="9">
        <v>-0.84018041300000001</v>
      </c>
      <c r="L234" s="9">
        <f t="shared" si="16"/>
        <v>1.3263507393668722E-2</v>
      </c>
      <c r="M234" s="9">
        <v>3.0240212770000001</v>
      </c>
      <c r="N234" s="9">
        <v>2.6950730000000001E-3</v>
      </c>
      <c r="O234" s="9">
        <v>14.487464989999999</v>
      </c>
    </row>
    <row r="235" spans="1:15" x14ac:dyDescent="0.2">
      <c r="A235" s="7">
        <v>38504</v>
      </c>
      <c r="B235" s="8">
        <v>214.25</v>
      </c>
      <c r="C235" s="9">
        <f t="shared" si="17"/>
        <v>14.5</v>
      </c>
      <c r="D235" s="9">
        <v>0.34201058200000001</v>
      </c>
      <c r="E235" s="11">
        <f t="shared" si="18"/>
        <v>200.44866436019996</v>
      </c>
      <c r="F235" s="13">
        <v>884.28171899999995</v>
      </c>
      <c r="G235" s="9">
        <v>29.738092040000002</v>
      </c>
      <c r="H235" s="11">
        <f t="shared" si="19"/>
        <v>0.47608936709713673</v>
      </c>
      <c r="I235" s="9">
        <f t="shared" si="15"/>
        <v>0.10791093272360694</v>
      </c>
      <c r="J235" s="9">
        <v>2.6666289999999998E-3</v>
      </c>
      <c r="K235" s="9">
        <v>-0.84018041300000001</v>
      </c>
      <c r="L235" s="9">
        <f t="shared" si="16"/>
        <v>5.137524766324373E-2</v>
      </c>
      <c r="M235" s="9">
        <v>3.0240212770000001</v>
      </c>
      <c r="N235" s="9">
        <v>2.6950730000000001E-3</v>
      </c>
      <c r="O235" s="9">
        <v>14.487464989999999</v>
      </c>
    </row>
    <row r="236" spans="1:15" x14ac:dyDescent="0.2">
      <c r="A236" s="7">
        <v>38534</v>
      </c>
      <c r="B236" s="8">
        <v>232.75</v>
      </c>
      <c r="C236" s="9">
        <f t="shared" si="17"/>
        <v>18.5</v>
      </c>
      <c r="D236" s="9">
        <v>0.34201058200000001</v>
      </c>
      <c r="E236" s="11">
        <f t="shared" si="18"/>
        <v>329.71257970419998</v>
      </c>
      <c r="F236" s="13">
        <v>884.28171899999995</v>
      </c>
      <c r="G236" s="9">
        <v>29.738092040000002</v>
      </c>
      <c r="H236" s="11">
        <f t="shared" si="19"/>
        <v>0.6105969876472277</v>
      </c>
      <c r="I236" s="9">
        <f t="shared" si="15"/>
        <v>0.22764806972484244</v>
      </c>
      <c r="J236" s="9">
        <v>2.6666289999999998E-3</v>
      </c>
      <c r="K236" s="9">
        <v>-0.84018041300000001</v>
      </c>
      <c r="L236" s="9">
        <f t="shared" si="16"/>
        <v>0.13900122561769485</v>
      </c>
      <c r="M236" s="9">
        <v>3.0240212770000001</v>
      </c>
      <c r="N236" s="9">
        <v>2.6950730000000001E-3</v>
      </c>
      <c r="O236" s="9">
        <v>14.487464989999999</v>
      </c>
    </row>
    <row r="237" spans="1:15" x14ac:dyDescent="0.2">
      <c r="A237" s="7">
        <v>38565</v>
      </c>
      <c r="B237" s="8">
        <v>226.25</v>
      </c>
      <c r="C237" s="9">
        <f t="shared" si="17"/>
        <v>-6.5</v>
      </c>
      <c r="D237" s="9">
        <v>0.34201058200000001</v>
      </c>
      <c r="E237" s="11">
        <f t="shared" si="18"/>
        <v>46.813108804199985</v>
      </c>
      <c r="F237" s="13">
        <v>884.28171899999995</v>
      </c>
      <c r="G237" s="9">
        <v>29.738092040000002</v>
      </c>
      <c r="H237" s="11">
        <f t="shared" si="19"/>
        <v>-0.23007564079084072</v>
      </c>
      <c r="I237" s="9">
        <f t="shared" si="15"/>
        <v>-1.2179008141794378E-2</v>
      </c>
      <c r="J237" s="9">
        <v>2.6666289999999998E-3</v>
      </c>
      <c r="K237" s="9">
        <v>-0.84018041300000001</v>
      </c>
      <c r="L237" s="9">
        <f t="shared" si="16"/>
        <v>2.802093102420208E-3</v>
      </c>
      <c r="M237" s="9">
        <v>3.0240212770000001</v>
      </c>
      <c r="N237" s="9">
        <v>2.6950730000000001E-3</v>
      </c>
      <c r="O237" s="9">
        <v>14.487464989999999</v>
      </c>
    </row>
    <row r="238" spans="1:15" x14ac:dyDescent="0.2">
      <c r="A238" s="7">
        <v>38596</v>
      </c>
      <c r="B238" s="8">
        <v>218</v>
      </c>
      <c r="C238" s="9">
        <f t="shared" si="17"/>
        <v>-8.25</v>
      </c>
      <c r="D238" s="9">
        <v>0.34201058200000001</v>
      </c>
      <c r="E238" s="11">
        <f t="shared" si="18"/>
        <v>73.822645841199986</v>
      </c>
      <c r="F238" s="13">
        <v>884.28171899999995</v>
      </c>
      <c r="G238" s="9">
        <v>29.738092040000002</v>
      </c>
      <c r="H238" s="11">
        <f t="shared" si="19"/>
        <v>-0.28892272478150549</v>
      </c>
      <c r="I238" s="9">
        <f t="shared" si="15"/>
        <v>-2.4118211866222209E-2</v>
      </c>
      <c r="J238" s="9">
        <v>2.6666289999999998E-3</v>
      </c>
      <c r="K238" s="9">
        <v>-0.84018041300000001</v>
      </c>
      <c r="L238" s="9">
        <f t="shared" si="16"/>
        <v>6.9682994892465598E-3</v>
      </c>
      <c r="M238" s="9">
        <v>3.0240212770000001</v>
      </c>
      <c r="N238" s="9">
        <v>2.6950730000000001E-3</v>
      </c>
      <c r="O238" s="9">
        <v>14.487464989999999</v>
      </c>
    </row>
    <row r="239" spans="1:15" x14ac:dyDescent="0.2">
      <c r="A239" s="7">
        <v>38626</v>
      </c>
      <c r="B239" s="8">
        <v>223.5</v>
      </c>
      <c r="C239" s="9">
        <f t="shared" si="17"/>
        <v>5.5</v>
      </c>
      <c r="D239" s="9">
        <v>0.34201058200000001</v>
      </c>
      <c r="E239" s="11">
        <f t="shared" si="18"/>
        <v>26.604854836199976</v>
      </c>
      <c r="F239" s="13">
        <v>884.28171899999995</v>
      </c>
      <c r="G239" s="9">
        <v>29.738092040000002</v>
      </c>
      <c r="H239" s="11">
        <f t="shared" si="19"/>
        <v>0.17344722085943209</v>
      </c>
      <c r="I239" s="9">
        <f t="shared" si="15"/>
        <v>5.2179755121249073E-3</v>
      </c>
      <c r="J239" s="9">
        <v>2.6666289999999998E-3</v>
      </c>
      <c r="K239" s="9">
        <v>-0.84018041300000001</v>
      </c>
      <c r="L239" s="9">
        <f t="shared" si="16"/>
        <v>9.0504335109063705E-4</v>
      </c>
      <c r="M239" s="9">
        <v>3.0240212770000001</v>
      </c>
      <c r="N239" s="9">
        <v>2.6950730000000001E-3</v>
      </c>
      <c r="O239" s="9">
        <v>14.487464989999999</v>
      </c>
    </row>
    <row r="240" spans="1:15" x14ac:dyDescent="0.2">
      <c r="A240" s="7">
        <v>38657</v>
      </c>
      <c r="B240" s="8">
        <v>210.75</v>
      </c>
      <c r="C240" s="9">
        <f t="shared" si="17"/>
        <v>-12.75</v>
      </c>
      <c r="D240" s="9">
        <v>0.34201058200000001</v>
      </c>
      <c r="E240" s="11">
        <f t="shared" si="18"/>
        <v>171.40074107919997</v>
      </c>
      <c r="F240" s="13">
        <v>884.28171899999995</v>
      </c>
      <c r="G240" s="9">
        <v>29.738092040000002</v>
      </c>
      <c r="H240" s="11">
        <f t="shared" si="19"/>
        <v>-0.44024379790035784</v>
      </c>
      <c r="I240" s="9">
        <f t="shared" si="15"/>
        <v>-8.5325676292407962E-2</v>
      </c>
      <c r="J240" s="9">
        <v>2.6666289999999998E-3</v>
      </c>
      <c r="K240" s="9">
        <v>-0.84018041300000001</v>
      </c>
      <c r="L240" s="9">
        <f t="shared" si="16"/>
        <v>3.7564099789386206E-2</v>
      </c>
      <c r="M240" s="9">
        <v>3.0240212770000001</v>
      </c>
      <c r="N240" s="9">
        <v>2.6950730000000001E-3</v>
      </c>
      <c r="O240" s="9">
        <v>14.487464989999999</v>
      </c>
    </row>
    <row r="241" spans="1:15" x14ac:dyDescent="0.2">
      <c r="A241" s="7">
        <v>38687</v>
      </c>
      <c r="B241" s="8">
        <v>212</v>
      </c>
      <c r="C241" s="9">
        <f t="shared" si="17"/>
        <v>1.25</v>
      </c>
      <c r="D241" s="9">
        <v>0.34201058200000001</v>
      </c>
      <c r="E241" s="11">
        <f t="shared" si="18"/>
        <v>0.82444478319997871</v>
      </c>
      <c r="F241" s="13">
        <v>884.28171899999995</v>
      </c>
      <c r="G241" s="9">
        <v>29.738092040000002</v>
      </c>
      <c r="H241" s="11">
        <f t="shared" si="19"/>
        <v>3.0532874024960476E-2</v>
      </c>
      <c r="I241" s="9">
        <f t="shared" si="15"/>
        <v>2.8464467104874274E-5</v>
      </c>
      <c r="J241" s="9">
        <v>2.6666289999999998E-3</v>
      </c>
      <c r="K241" s="9">
        <v>-0.84018041300000001</v>
      </c>
      <c r="L241" s="9">
        <f t="shared" si="16"/>
        <v>8.6910198830075766E-7</v>
      </c>
      <c r="M241" s="9">
        <v>3.0240212770000001</v>
      </c>
      <c r="N241" s="9">
        <v>2.6950730000000001E-3</v>
      </c>
      <c r="O241" s="9">
        <v>14.487464989999999</v>
      </c>
    </row>
    <row r="242" spans="1:15" x14ac:dyDescent="0.2">
      <c r="A242" s="7">
        <v>38718</v>
      </c>
      <c r="B242" s="8">
        <v>222.75</v>
      </c>
      <c r="C242" s="9">
        <f t="shared" si="17"/>
        <v>10.75</v>
      </c>
      <c r="D242" s="9">
        <v>0.34201058200000001</v>
      </c>
      <c r="E242" s="11">
        <f t="shared" si="18"/>
        <v>108.32624372519997</v>
      </c>
      <c r="F242" s="13">
        <v>884.28171899999995</v>
      </c>
      <c r="G242" s="9">
        <v>29.738092040000002</v>
      </c>
      <c r="H242" s="11">
        <f t="shared" si="19"/>
        <v>0.34998847283142642</v>
      </c>
      <c r="I242" s="9">
        <f t="shared" si="15"/>
        <v>4.2870763905067076E-2</v>
      </c>
      <c r="J242" s="9">
        <v>2.6666289999999998E-3</v>
      </c>
      <c r="K242" s="9">
        <v>-0.84018041300000001</v>
      </c>
      <c r="L242" s="9">
        <f t="shared" si="16"/>
        <v>1.5004273188251064E-2</v>
      </c>
      <c r="M242" s="9">
        <v>3.0240212770000001</v>
      </c>
      <c r="N242" s="9">
        <v>2.6950730000000001E-3</v>
      </c>
      <c r="O242" s="9">
        <v>14.487464989999999</v>
      </c>
    </row>
    <row r="243" spans="1:15" x14ac:dyDescent="0.2">
      <c r="A243" s="7">
        <v>38749</v>
      </c>
      <c r="B243" s="8">
        <v>204.75</v>
      </c>
      <c r="C243" s="9">
        <f t="shared" si="17"/>
        <v>-18</v>
      </c>
      <c r="D243" s="9">
        <v>0.34201058200000001</v>
      </c>
      <c r="E243" s="11">
        <f t="shared" si="18"/>
        <v>336.42935219020001</v>
      </c>
      <c r="F243" s="13">
        <v>884.28171899999995</v>
      </c>
      <c r="G243" s="9">
        <v>29.738092040000002</v>
      </c>
      <c r="H243" s="11">
        <f t="shared" si="19"/>
        <v>-0.61678504987235216</v>
      </c>
      <c r="I243" s="9">
        <f t="shared" si="15"/>
        <v>-0.23463971106542086</v>
      </c>
      <c r="J243" s="9">
        <v>2.6666289999999998E-3</v>
      </c>
      <c r="K243" s="9">
        <v>-0.84018041300000001</v>
      </c>
      <c r="L243" s="9">
        <f t="shared" si="16"/>
        <v>0.14472226589151993</v>
      </c>
      <c r="M243" s="9">
        <v>3.0240212770000001</v>
      </c>
      <c r="N243" s="9">
        <v>2.6950730000000001E-3</v>
      </c>
      <c r="O243" s="9">
        <v>14.487464989999999</v>
      </c>
    </row>
    <row r="244" spans="1:15" x14ac:dyDescent="0.2">
      <c r="A244" s="7">
        <v>38777</v>
      </c>
      <c r="B244" s="8">
        <v>209.25</v>
      </c>
      <c r="C244" s="9">
        <f t="shared" si="17"/>
        <v>4.5</v>
      </c>
      <c r="D244" s="9">
        <v>0.34201058200000001</v>
      </c>
      <c r="E244" s="11">
        <f t="shared" si="18"/>
        <v>17.288876000199977</v>
      </c>
      <c r="F244" s="13">
        <v>884.28171899999995</v>
      </c>
      <c r="G244" s="9">
        <v>29.738092040000002</v>
      </c>
      <c r="H244" s="11">
        <f t="shared" si="19"/>
        <v>0.13982031572190937</v>
      </c>
      <c r="I244" s="9">
        <f t="shared" si="15"/>
        <v>2.7334481189516184E-3</v>
      </c>
      <c r="J244" s="9">
        <v>2.6666289999999998E-3</v>
      </c>
      <c r="K244" s="9">
        <v>-0.84018041300000001</v>
      </c>
      <c r="L244" s="9">
        <f t="shared" si="16"/>
        <v>3.8219157900127454E-4</v>
      </c>
      <c r="M244" s="9">
        <v>3.0240212770000001</v>
      </c>
      <c r="N244" s="9">
        <v>2.6950730000000001E-3</v>
      </c>
      <c r="O244" s="9">
        <v>14.487464989999999</v>
      </c>
    </row>
    <row r="245" spans="1:15" x14ac:dyDescent="0.2">
      <c r="A245" s="7">
        <v>38808</v>
      </c>
      <c r="B245" s="8">
        <v>221</v>
      </c>
      <c r="C245" s="9">
        <f t="shared" si="17"/>
        <v>11.75</v>
      </c>
      <c r="D245" s="9">
        <v>0.34201058200000001</v>
      </c>
      <c r="E245" s="11">
        <f t="shared" si="18"/>
        <v>130.14222256119996</v>
      </c>
      <c r="F245" s="13">
        <v>884.28171899999995</v>
      </c>
      <c r="G245" s="9">
        <v>29.738092040000002</v>
      </c>
      <c r="H245" s="11">
        <f t="shared" si="19"/>
        <v>0.38361537796894918</v>
      </c>
      <c r="I245" s="9">
        <f t="shared" si="15"/>
        <v>5.6453129884560395E-2</v>
      </c>
      <c r="J245" s="9">
        <v>2.6666289999999998E-3</v>
      </c>
      <c r="K245" s="9">
        <v>-0.84018041300000001</v>
      </c>
      <c r="L245" s="9">
        <f t="shared" si="16"/>
        <v>2.1656288758195818E-2</v>
      </c>
      <c r="M245" s="9">
        <v>3.0240212770000001</v>
      </c>
      <c r="N245" s="9">
        <v>2.6950730000000001E-3</v>
      </c>
      <c r="O245" s="9">
        <v>14.487464989999999</v>
      </c>
    </row>
    <row r="246" spans="1:15" x14ac:dyDescent="0.2">
      <c r="A246" s="7">
        <v>38838</v>
      </c>
      <c r="B246" s="8">
        <v>219.25</v>
      </c>
      <c r="C246" s="9">
        <f t="shared" si="17"/>
        <v>-1.75</v>
      </c>
      <c r="D246" s="9">
        <v>0.34201058200000001</v>
      </c>
      <c r="E246" s="11">
        <f t="shared" si="18"/>
        <v>4.3765082751999786</v>
      </c>
      <c r="F246" s="13">
        <v>884.28171899999995</v>
      </c>
      <c r="G246" s="9">
        <v>29.738092040000002</v>
      </c>
      <c r="H246" s="11">
        <f t="shared" si="19"/>
        <v>-7.0347841387607718E-2</v>
      </c>
      <c r="I246" s="9">
        <f t="shared" si="15"/>
        <v>-3.4813871914692182E-4</v>
      </c>
      <c r="J246" s="9">
        <v>2.6666289999999998E-3</v>
      </c>
      <c r="K246" s="9">
        <v>-0.84018041300000001</v>
      </c>
      <c r="L246" s="9">
        <f t="shared" si="16"/>
        <v>2.4490807395432563E-5</v>
      </c>
      <c r="M246" s="9">
        <v>3.0240212770000001</v>
      </c>
      <c r="N246" s="9">
        <v>2.6950730000000001E-3</v>
      </c>
      <c r="O246" s="9">
        <v>14.487464989999999</v>
      </c>
    </row>
    <row r="247" spans="1:15" x14ac:dyDescent="0.2">
      <c r="A247" s="7">
        <v>38869</v>
      </c>
      <c r="B247" s="8">
        <v>236</v>
      </c>
      <c r="C247" s="9">
        <f t="shared" si="17"/>
        <v>16.75</v>
      </c>
      <c r="D247" s="9">
        <v>0.34201058200000001</v>
      </c>
      <c r="E247" s="11">
        <f t="shared" si="18"/>
        <v>269.22211674119995</v>
      </c>
      <c r="F247" s="13">
        <v>884.28171899999995</v>
      </c>
      <c r="G247" s="9">
        <v>29.738092040000002</v>
      </c>
      <c r="H247" s="11">
        <f t="shared" si="19"/>
        <v>0.55174990365656285</v>
      </c>
      <c r="I247" s="9">
        <f t="shared" si="15"/>
        <v>0.16796809549545264</v>
      </c>
      <c r="J247" s="9">
        <v>2.6666289999999998E-3</v>
      </c>
      <c r="K247" s="9">
        <v>-0.84018041300000001</v>
      </c>
      <c r="L247" s="9">
        <f t="shared" si="16"/>
        <v>9.267638050699234E-2</v>
      </c>
      <c r="M247" s="9">
        <v>3.0240212770000001</v>
      </c>
      <c r="N247" s="9">
        <v>2.6950730000000001E-3</v>
      </c>
      <c r="O247" s="9">
        <v>14.487464989999999</v>
      </c>
    </row>
    <row r="248" spans="1:15" x14ac:dyDescent="0.2">
      <c r="A248" s="7">
        <v>38899</v>
      </c>
      <c r="B248" s="8">
        <v>239</v>
      </c>
      <c r="C248" s="9">
        <f t="shared" si="17"/>
        <v>3</v>
      </c>
      <c r="D248" s="9">
        <v>0.34201058200000001</v>
      </c>
      <c r="E248" s="11">
        <f t="shared" si="18"/>
        <v>7.064907746199979</v>
      </c>
      <c r="F248" s="13">
        <v>884.28171899999995</v>
      </c>
      <c r="G248" s="9">
        <v>29.738092040000002</v>
      </c>
      <c r="H248" s="11">
        <f t="shared" si="19"/>
        <v>8.9379958015625274E-2</v>
      </c>
      <c r="I248" s="9">
        <f t="shared" si="15"/>
        <v>7.1403654346011917E-4</v>
      </c>
      <c r="J248" s="9">
        <v>2.6666289999999998E-3</v>
      </c>
      <c r="K248" s="9">
        <v>-0.84018041300000001</v>
      </c>
      <c r="L248" s="9">
        <f t="shared" si="16"/>
        <v>6.3820556276087648E-5</v>
      </c>
      <c r="M248" s="9">
        <v>3.0240212770000001</v>
      </c>
      <c r="N248" s="9">
        <v>2.6950730000000001E-3</v>
      </c>
      <c r="O248" s="9">
        <v>14.487464989999999</v>
      </c>
    </row>
    <row r="249" spans="1:15" x14ac:dyDescent="0.2">
      <c r="A249" s="7">
        <v>38930</v>
      </c>
      <c r="B249" s="8">
        <v>237</v>
      </c>
      <c r="C249" s="9">
        <f t="shared" si="17"/>
        <v>-2</v>
      </c>
      <c r="D249" s="9">
        <v>0.34201058200000001</v>
      </c>
      <c r="E249" s="11">
        <f t="shared" si="18"/>
        <v>5.4850135661999779</v>
      </c>
      <c r="F249" s="13">
        <v>884.28171899999995</v>
      </c>
      <c r="G249" s="9">
        <v>29.738092040000002</v>
      </c>
      <c r="H249" s="11">
        <f t="shared" si="19"/>
        <v>-7.8754567671988407E-2</v>
      </c>
      <c r="I249" s="9">
        <f t="shared" si="15"/>
        <v>-4.8845803191407413E-4</v>
      </c>
      <c r="J249" s="9">
        <v>2.6666289999999998E-3</v>
      </c>
      <c r="K249" s="9">
        <v>-0.84018041300000001</v>
      </c>
      <c r="L249" s="9">
        <f t="shared" si="16"/>
        <v>3.8468301129303227E-5</v>
      </c>
      <c r="M249" s="9">
        <v>3.0240212770000001</v>
      </c>
      <c r="N249" s="9">
        <v>2.6950730000000001E-3</v>
      </c>
      <c r="O249" s="9">
        <v>14.487464989999999</v>
      </c>
    </row>
    <row r="250" spans="1:15" x14ac:dyDescent="0.2">
      <c r="A250" s="7">
        <v>38961</v>
      </c>
      <c r="B250" s="8">
        <v>249.25</v>
      </c>
      <c r="C250" s="9">
        <f t="shared" si="17"/>
        <v>12.25</v>
      </c>
      <c r="D250" s="9">
        <v>0.34201058200000001</v>
      </c>
      <c r="E250" s="11">
        <f t="shared" si="18"/>
        <v>141.80021197919996</v>
      </c>
      <c r="F250" s="13">
        <v>884.28171899999995</v>
      </c>
      <c r="G250" s="9">
        <v>29.738092040000002</v>
      </c>
      <c r="H250" s="11">
        <f t="shared" si="19"/>
        <v>0.40042883053771056</v>
      </c>
      <c r="I250" s="9">
        <f t="shared" si="15"/>
        <v>6.4206059411717212E-2</v>
      </c>
      <c r="J250" s="9">
        <v>2.6666289999999998E-3</v>
      </c>
      <c r="K250" s="9">
        <v>-0.84018041300000001</v>
      </c>
      <c r="L250" s="9">
        <f t="shared" si="16"/>
        <v>2.5709957283668691E-2</v>
      </c>
      <c r="M250" s="9">
        <v>3.0240212770000001</v>
      </c>
      <c r="N250" s="9">
        <v>2.6950730000000001E-3</v>
      </c>
      <c r="O250" s="9">
        <v>14.487464989999999</v>
      </c>
    </row>
    <row r="251" spans="1:15" x14ac:dyDescent="0.2">
      <c r="A251" s="7">
        <v>38991</v>
      </c>
      <c r="B251" s="8">
        <v>265.5</v>
      </c>
      <c r="C251" s="9">
        <f t="shared" si="17"/>
        <v>16.25</v>
      </c>
      <c r="D251" s="9">
        <v>0.34201058200000001</v>
      </c>
      <c r="E251" s="11">
        <f t="shared" si="18"/>
        <v>253.06412732319995</v>
      </c>
      <c r="F251" s="13">
        <v>884.28171899999995</v>
      </c>
      <c r="G251" s="9">
        <v>29.738092040000002</v>
      </c>
      <c r="H251" s="11">
        <f t="shared" si="19"/>
        <v>0.53493645108780152</v>
      </c>
      <c r="I251" s="9">
        <f t="shared" si="15"/>
        <v>0.15307581361929645</v>
      </c>
      <c r="J251" s="9">
        <v>2.6666289999999998E-3</v>
      </c>
      <c r="K251" s="9">
        <v>-0.84018041300000001</v>
      </c>
      <c r="L251" s="9">
        <f t="shared" si="16"/>
        <v>8.1885832484884208E-2</v>
      </c>
      <c r="M251" s="9">
        <v>3.0240212770000001</v>
      </c>
      <c r="N251" s="9">
        <v>2.6950730000000001E-3</v>
      </c>
      <c r="O251" s="9">
        <v>14.487464989999999</v>
      </c>
    </row>
    <row r="252" spans="1:15" x14ac:dyDescent="0.2">
      <c r="A252" s="7">
        <v>39022</v>
      </c>
      <c r="B252" s="8">
        <v>277.5</v>
      </c>
      <c r="C252" s="9">
        <f t="shared" si="17"/>
        <v>12</v>
      </c>
      <c r="D252" s="9">
        <v>0.34201058200000001</v>
      </c>
      <c r="E252" s="11">
        <f t="shared" si="18"/>
        <v>135.90871727019996</v>
      </c>
      <c r="F252" s="13">
        <v>884.28171899999995</v>
      </c>
      <c r="G252" s="9">
        <v>29.738092040000002</v>
      </c>
      <c r="H252" s="11">
        <f t="shared" si="19"/>
        <v>0.39202210425332989</v>
      </c>
      <c r="I252" s="9">
        <f t="shared" si="15"/>
        <v>6.0246478458553118E-2</v>
      </c>
      <c r="J252" s="9">
        <v>2.6666289999999998E-3</v>
      </c>
      <c r="K252" s="9">
        <v>-0.84018041300000001</v>
      </c>
      <c r="L252" s="9">
        <f t="shared" si="16"/>
        <v>2.3617951259174905E-2</v>
      </c>
      <c r="M252" s="9">
        <v>3.0240212770000001</v>
      </c>
      <c r="N252" s="9">
        <v>2.6950730000000001E-3</v>
      </c>
      <c r="O252" s="9">
        <v>14.487464989999999</v>
      </c>
    </row>
    <row r="253" spans="1:15" x14ac:dyDescent="0.2">
      <c r="A253" s="7">
        <v>39052</v>
      </c>
      <c r="B253" s="8">
        <v>287.5</v>
      </c>
      <c r="C253" s="9">
        <f t="shared" si="17"/>
        <v>10</v>
      </c>
      <c r="D253" s="9">
        <v>0.34201058200000001</v>
      </c>
      <c r="E253" s="11">
        <f t="shared" si="18"/>
        <v>93.276759598199973</v>
      </c>
      <c r="F253" s="13">
        <v>884.28171899999995</v>
      </c>
      <c r="G253" s="9">
        <v>29.738092040000002</v>
      </c>
      <c r="H253" s="11">
        <f t="shared" si="19"/>
        <v>0.32476829397828438</v>
      </c>
      <c r="I253" s="9">
        <f t="shared" si="15"/>
        <v>3.425475548741759E-2</v>
      </c>
      <c r="J253" s="9">
        <v>2.6666289999999998E-3</v>
      </c>
      <c r="K253" s="9">
        <v>-0.84018041300000001</v>
      </c>
      <c r="L253" s="9">
        <f t="shared" si="16"/>
        <v>1.1124858500291887E-2</v>
      </c>
      <c r="M253" s="9">
        <v>3.0240212770000001</v>
      </c>
      <c r="N253" s="9">
        <v>2.6950730000000001E-3</v>
      </c>
      <c r="O253" s="9">
        <v>14.487464989999999</v>
      </c>
    </row>
    <row r="254" spans="1:15" x14ac:dyDescent="0.2">
      <c r="A254" s="7">
        <v>39083</v>
      </c>
      <c r="B254" s="8">
        <v>301.5</v>
      </c>
      <c r="C254" s="9">
        <f t="shared" si="17"/>
        <v>14</v>
      </c>
      <c r="D254" s="9">
        <v>0.34201058200000001</v>
      </c>
      <c r="E254" s="11">
        <f t="shared" si="18"/>
        <v>186.54067494219996</v>
      </c>
      <c r="F254" s="13">
        <v>884.28171899999995</v>
      </c>
      <c r="G254" s="9">
        <v>29.738092040000002</v>
      </c>
      <c r="H254" s="11">
        <f t="shared" si="19"/>
        <v>0.45927591452837535</v>
      </c>
      <c r="I254" s="9">
        <f t="shared" si="15"/>
        <v>9.6877073696657726E-2</v>
      </c>
      <c r="J254" s="9">
        <v>2.6666289999999998E-3</v>
      </c>
      <c r="K254" s="9">
        <v>-0.84018041300000001</v>
      </c>
      <c r="L254" s="9">
        <f t="shared" si="16"/>
        <v>4.4493306618865289E-2</v>
      </c>
      <c r="M254" s="9">
        <v>3.0240212770000001</v>
      </c>
      <c r="N254" s="9">
        <v>2.6950730000000001E-3</v>
      </c>
      <c r="O254" s="9">
        <v>14.487464989999999</v>
      </c>
    </row>
    <row r="255" spans="1:15" x14ac:dyDescent="0.2">
      <c r="A255" s="7">
        <v>39114</v>
      </c>
      <c r="B255" s="8">
        <v>306.75</v>
      </c>
      <c r="C255" s="9">
        <f t="shared" si="17"/>
        <v>5.25</v>
      </c>
      <c r="D255" s="9">
        <v>0.34201058200000001</v>
      </c>
      <c r="E255" s="11">
        <f t="shared" si="18"/>
        <v>24.088360127199977</v>
      </c>
      <c r="F255" s="13">
        <v>884.28171899999995</v>
      </c>
      <c r="G255" s="9">
        <v>29.738092040000002</v>
      </c>
      <c r="H255" s="11">
        <f t="shared" si="19"/>
        <v>0.16504049457505141</v>
      </c>
      <c r="I255" s="9">
        <f t="shared" si="15"/>
        <v>4.4954332061899784E-3</v>
      </c>
      <c r="J255" s="9">
        <v>2.6666289999999998E-3</v>
      </c>
      <c r="K255" s="9">
        <v>-0.84018041300000001</v>
      </c>
      <c r="L255" s="9">
        <f t="shared" si="16"/>
        <v>7.4192851967870305E-4</v>
      </c>
      <c r="M255" s="9">
        <v>3.0240212770000001</v>
      </c>
      <c r="N255" s="9">
        <v>2.6950730000000001E-3</v>
      </c>
      <c r="O255" s="9">
        <v>14.487464989999999</v>
      </c>
    </row>
    <row r="256" spans="1:15" x14ac:dyDescent="0.2">
      <c r="A256" s="7">
        <v>39142</v>
      </c>
      <c r="B256" s="8">
        <v>291.5</v>
      </c>
      <c r="C256" s="9">
        <f t="shared" si="17"/>
        <v>-15.25</v>
      </c>
      <c r="D256" s="9">
        <v>0.34201058200000001</v>
      </c>
      <c r="E256" s="11">
        <f t="shared" si="18"/>
        <v>243.11079398919998</v>
      </c>
      <c r="F256" s="13">
        <v>884.28171899999995</v>
      </c>
      <c r="G256" s="9">
        <v>29.738092040000002</v>
      </c>
      <c r="H256" s="11">
        <f t="shared" si="19"/>
        <v>-0.52431106074416467</v>
      </c>
      <c r="I256" s="9">
        <f t="shared" si="15"/>
        <v>-0.14413420557957962</v>
      </c>
      <c r="J256" s="9">
        <v>2.6666289999999998E-3</v>
      </c>
      <c r="K256" s="9">
        <v>-0.84018041300000001</v>
      </c>
      <c r="L256" s="9">
        <f t="shared" si="16"/>
        <v>7.557115821694689E-2</v>
      </c>
      <c r="M256" s="9">
        <v>3.0240212770000001</v>
      </c>
      <c r="N256" s="9">
        <v>2.6950730000000001E-3</v>
      </c>
      <c r="O256" s="9">
        <v>14.487464989999999</v>
      </c>
    </row>
    <row r="257" spans="1:15" x14ac:dyDescent="0.2">
      <c r="A257" s="7">
        <v>39173</v>
      </c>
      <c r="B257" s="8">
        <v>310</v>
      </c>
      <c r="C257" s="9">
        <f t="shared" si="17"/>
        <v>18.5</v>
      </c>
      <c r="D257" s="9">
        <v>0.34201058200000001</v>
      </c>
      <c r="E257" s="11">
        <f t="shared" si="18"/>
        <v>329.71257970419998</v>
      </c>
      <c r="F257" s="13">
        <v>884.28171899999995</v>
      </c>
      <c r="G257" s="9">
        <v>29.738092040000002</v>
      </c>
      <c r="H257" s="11">
        <f t="shared" si="19"/>
        <v>0.6105969876472277</v>
      </c>
      <c r="I257" s="9">
        <f t="shared" si="15"/>
        <v>0.22764806972484244</v>
      </c>
      <c r="J257" s="9">
        <v>2.6666289999999998E-3</v>
      </c>
      <c r="K257" s="9">
        <v>-0.84018041300000001</v>
      </c>
      <c r="L257" s="9">
        <f t="shared" si="16"/>
        <v>0.13900122561769485</v>
      </c>
      <c r="M257" s="9">
        <v>3.0240212770000001</v>
      </c>
      <c r="N257" s="9">
        <v>2.6950730000000001E-3</v>
      </c>
      <c r="O257" s="9">
        <v>14.487464989999999</v>
      </c>
    </row>
    <row r="258" spans="1:15" x14ac:dyDescent="0.2">
      <c r="A258" s="7">
        <v>39203</v>
      </c>
      <c r="B258" s="8">
        <v>316.25</v>
      </c>
      <c r="C258" s="9">
        <f t="shared" si="17"/>
        <v>6.25</v>
      </c>
      <c r="D258" s="9">
        <v>0.34201058200000001</v>
      </c>
      <c r="E258" s="11">
        <f t="shared" si="18"/>
        <v>34.904338963199976</v>
      </c>
      <c r="F258" s="13">
        <v>884.28171899999995</v>
      </c>
      <c r="G258" s="9">
        <v>29.738092040000002</v>
      </c>
      <c r="H258" s="11">
        <f t="shared" si="19"/>
        <v>0.19866739971257413</v>
      </c>
      <c r="I258" s="9">
        <f t="shared" si="15"/>
        <v>7.8411510931615819E-3</v>
      </c>
      <c r="J258" s="9">
        <v>2.6666289999999998E-3</v>
      </c>
      <c r="K258" s="9">
        <v>-0.84018041300000001</v>
      </c>
      <c r="L258" s="9">
        <f t="shared" si="16"/>
        <v>1.5577810984318196E-3</v>
      </c>
      <c r="M258" s="9">
        <v>3.0240212770000001</v>
      </c>
      <c r="N258" s="9">
        <v>2.6950730000000001E-3</v>
      </c>
      <c r="O258" s="9">
        <v>14.487464989999999</v>
      </c>
    </row>
    <row r="259" spans="1:15" x14ac:dyDescent="0.2">
      <c r="A259" s="7">
        <v>39234</v>
      </c>
      <c r="B259" s="8">
        <v>330.75</v>
      </c>
      <c r="C259" s="9">
        <f t="shared" si="17"/>
        <v>14.5</v>
      </c>
      <c r="D259" s="9">
        <v>0.34201058200000001</v>
      </c>
      <c r="E259" s="11">
        <f t="shared" si="18"/>
        <v>200.44866436019996</v>
      </c>
      <c r="F259" s="13">
        <v>884.28171899999995</v>
      </c>
      <c r="G259" s="9">
        <v>29.738092040000002</v>
      </c>
      <c r="H259" s="11">
        <f t="shared" si="19"/>
        <v>0.47608936709713673</v>
      </c>
      <c r="I259" s="9">
        <f t="shared" si="15"/>
        <v>0.10791093272360694</v>
      </c>
      <c r="J259" s="9">
        <v>2.6666289999999998E-3</v>
      </c>
      <c r="K259" s="9">
        <v>-0.84018041300000001</v>
      </c>
      <c r="L259" s="9">
        <f t="shared" si="16"/>
        <v>5.137524766324373E-2</v>
      </c>
      <c r="M259" s="9">
        <v>3.0240212770000001</v>
      </c>
      <c r="N259" s="9">
        <v>2.6950730000000001E-3</v>
      </c>
      <c r="O259" s="9">
        <v>14.487464989999999</v>
      </c>
    </row>
    <row r="260" spans="1:15" x14ac:dyDescent="0.2">
      <c r="A260" s="7">
        <v>39264</v>
      </c>
      <c r="B260" s="8">
        <v>331</v>
      </c>
      <c r="C260" s="9">
        <f t="shared" si="17"/>
        <v>0.25</v>
      </c>
      <c r="D260" s="9">
        <v>0.34201058200000001</v>
      </c>
      <c r="E260" s="11">
        <f t="shared" si="18"/>
        <v>8.465947199978726E-3</v>
      </c>
      <c r="F260" s="13">
        <v>884.28171899999995</v>
      </c>
      <c r="G260" s="9">
        <v>29.738092040000002</v>
      </c>
      <c r="H260" s="11">
        <f t="shared" si="19"/>
        <v>-3.0940311125622569E-3</v>
      </c>
      <c r="I260" s="9">
        <f t="shared" ref="I260:I323" si="20">H260^3</f>
        <v>-2.9619248099353006E-8</v>
      </c>
      <c r="J260" s="9">
        <v>2.6666289999999998E-3</v>
      </c>
      <c r="K260" s="9">
        <v>-0.84018041300000001</v>
      </c>
      <c r="L260" s="9">
        <f t="shared" ref="L260:L323" si="21">H260^4</f>
        <v>9.16428751500987E-11</v>
      </c>
      <c r="M260" s="9">
        <v>3.0240212770000001</v>
      </c>
      <c r="N260" s="9">
        <v>2.6950730000000001E-3</v>
      </c>
      <c r="O260" s="9">
        <v>14.487464989999999</v>
      </c>
    </row>
    <row r="261" spans="1:15" x14ac:dyDescent="0.2">
      <c r="A261" s="7">
        <v>39295</v>
      </c>
      <c r="B261" s="8">
        <v>310</v>
      </c>
      <c r="C261" s="9">
        <f t="shared" ref="C261:C324" si="22">B261-B260</f>
        <v>-21</v>
      </c>
      <c r="D261" s="9">
        <v>0.34201058200000001</v>
      </c>
      <c r="E261" s="11">
        <f t="shared" si="18"/>
        <v>455.48141568220001</v>
      </c>
      <c r="F261" s="13">
        <v>884.28171899999995</v>
      </c>
      <c r="G261" s="9">
        <v>29.738092040000002</v>
      </c>
      <c r="H261" s="11">
        <f t="shared" si="19"/>
        <v>-0.71766576528492043</v>
      </c>
      <c r="I261" s="9">
        <f t="shared" si="20"/>
        <v>-0.36962955454035928</v>
      </c>
      <c r="J261" s="9">
        <v>2.6666289999999998E-3</v>
      </c>
      <c r="K261" s="9">
        <v>-0.84018041300000001</v>
      </c>
      <c r="L261" s="9">
        <f t="shared" si="21"/>
        <v>0.26527047713113117</v>
      </c>
      <c r="M261" s="9">
        <v>3.0240212770000001</v>
      </c>
      <c r="N261" s="9">
        <v>2.6950730000000001E-3</v>
      </c>
      <c r="O261" s="9">
        <v>14.487464989999999</v>
      </c>
    </row>
    <row r="262" spans="1:15" x14ac:dyDescent="0.2">
      <c r="A262" s="7">
        <v>39326</v>
      </c>
      <c r="B262" s="8">
        <v>316</v>
      </c>
      <c r="C262" s="9">
        <f t="shared" si="22"/>
        <v>6</v>
      </c>
      <c r="D262" s="9">
        <v>0.34201058200000001</v>
      </c>
      <c r="E262" s="11">
        <f t="shared" ref="E262:E325" si="23">(C262-D259)^2</f>
        <v>32.012844254199976</v>
      </c>
      <c r="F262" s="13">
        <v>884.28171899999995</v>
      </c>
      <c r="G262" s="9">
        <v>29.738092040000002</v>
      </c>
      <c r="H262" s="11">
        <f t="shared" si="19"/>
        <v>0.19026067342819344</v>
      </c>
      <c r="I262" s="9">
        <f t="shared" si="20"/>
        <v>6.8872696818488904E-3</v>
      </c>
      <c r="J262" s="9">
        <v>2.6666289999999998E-3</v>
      </c>
      <c r="K262" s="9">
        <v>-0.84018041300000001</v>
      </c>
      <c r="L262" s="9">
        <f t="shared" si="21"/>
        <v>1.3103765677501494E-3</v>
      </c>
      <c r="M262" s="9">
        <v>3.0240212770000001</v>
      </c>
      <c r="N262" s="9">
        <v>2.6950730000000001E-3</v>
      </c>
      <c r="O262" s="9">
        <v>14.487464989999999</v>
      </c>
    </row>
    <row r="263" spans="1:15" x14ac:dyDescent="0.2">
      <c r="A263" s="7">
        <v>39356</v>
      </c>
      <c r="B263" s="8">
        <v>310.25</v>
      </c>
      <c r="C263" s="9">
        <f t="shared" si="22"/>
        <v>-5.75</v>
      </c>
      <c r="D263" s="9">
        <v>0.34201058200000001</v>
      </c>
      <c r="E263" s="11">
        <f t="shared" si="23"/>
        <v>37.112592931199984</v>
      </c>
      <c r="F263" s="13">
        <v>884.28171899999995</v>
      </c>
      <c r="G263" s="9">
        <v>29.738092040000002</v>
      </c>
      <c r="H263" s="11">
        <f t="shared" ref="H263:H326" si="24">(C263-D261)/G261</f>
        <v>-0.20485546193769869</v>
      </c>
      <c r="I263" s="9">
        <f t="shared" si="20"/>
        <v>-8.5969152088954254E-3</v>
      </c>
      <c r="J263" s="9">
        <v>2.6666289999999998E-3</v>
      </c>
      <c r="K263" s="9">
        <v>-0.84018041300000001</v>
      </c>
      <c r="L263" s="9">
        <f t="shared" si="21"/>
        <v>1.7611250363574996E-3</v>
      </c>
      <c r="M263" s="9">
        <v>3.0240212770000001</v>
      </c>
      <c r="N263" s="9">
        <v>2.6950730000000001E-3</v>
      </c>
      <c r="O263" s="9">
        <v>14.487464989999999</v>
      </c>
    </row>
    <row r="264" spans="1:15" x14ac:dyDescent="0.2">
      <c r="A264" s="7">
        <v>39387</v>
      </c>
      <c r="B264" s="8">
        <v>319.75</v>
      </c>
      <c r="C264" s="9">
        <f t="shared" si="22"/>
        <v>9.5</v>
      </c>
      <c r="D264" s="9">
        <v>0.34201058200000001</v>
      </c>
      <c r="E264" s="11">
        <f t="shared" si="23"/>
        <v>83.868770180199974</v>
      </c>
      <c r="F264" s="13">
        <v>884.28171899999995</v>
      </c>
      <c r="G264" s="9">
        <v>29.738092040000002</v>
      </c>
      <c r="H264" s="11">
        <f t="shared" si="24"/>
        <v>0.30795484140952301</v>
      </c>
      <c r="I264" s="9">
        <f t="shared" si="20"/>
        <v>2.9205262110638504E-2</v>
      </c>
      <c r="J264" s="9">
        <v>2.6666289999999998E-3</v>
      </c>
      <c r="K264" s="9">
        <v>-0.84018041300000001</v>
      </c>
      <c r="L264" s="9">
        <f t="shared" si="21"/>
        <v>8.9939018616052319E-3</v>
      </c>
      <c r="M264" s="9">
        <v>3.0240212770000001</v>
      </c>
      <c r="N264" s="9">
        <v>2.6950730000000001E-3</v>
      </c>
      <c r="O264" s="9">
        <v>14.487464989999999</v>
      </c>
    </row>
    <row r="265" spans="1:15" x14ac:dyDescent="0.2">
      <c r="A265" s="7">
        <v>39417</v>
      </c>
      <c r="B265" s="8">
        <v>288.25</v>
      </c>
      <c r="C265" s="9">
        <f t="shared" si="22"/>
        <v>-31.5</v>
      </c>
      <c r="D265" s="9">
        <v>0.34201058200000001</v>
      </c>
      <c r="E265" s="11">
        <f t="shared" si="23"/>
        <v>1013.9136379042</v>
      </c>
      <c r="F265" s="13">
        <v>884.28171899999995</v>
      </c>
      <c r="G265" s="9">
        <v>29.738092040000002</v>
      </c>
      <c r="H265" s="11">
        <f t="shared" si="24"/>
        <v>-1.0707482692289092</v>
      </c>
      <c r="I265" s="9">
        <f t="shared" si="20"/>
        <v>-1.2276148780404486</v>
      </c>
      <c r="J265" s="9">
        <v>2.6666289999999998E-3</v>
      </c>
      <c r="K265" s="9">
        <v>-0.84018041300000001</v>
      </c>
      <c r="L265" s="9">
        <f t="shared" si="21"/>
        <v>1.3144665059414686</v>
      </c>
      <c r="M265" s="9">
        <v>3.0240212770000001</v>
      </c>
      <c r="N265" s="9">
        <v>2.6950730000000001E-3</v>
      </c>
      <c r="O265" s="9">
        <v>14.487464989999999</v>
      </c>
    </row>
    <row r="266" spans="1:15" x14ac:dyDescent="0.2">
      <c r="A266" s="7">
        <v>39448</v>
      </c>
      <c r="B266" s="8">
        <v>272.75</v>
      </c>
      <c r="C266" s="9">
        <f t="shared" si="22"/>
        <v>-15.5</v>
      </c>
      <c r="D266" s="9">
        <v>0.34201058200000001</v>
      </c>
      <c r="E266" s="11">
        <f t="shared" si="23"/>
        <v>250.96929928019998</v>
      </c>
      <c r="F266" s="13">
        <v>884.28171899999995</v>
      </c>
      <c r="G266" s="9">
        <v>29.738092040000002</v>
      </c>
      <c r="H266" s="11">
        <f t="shared" si="24"/>
        <v>-0.53271778702854533</v>
      </c>
      <c r="I266" s="9">
        <f t="shared" si="20"/>
        <v>-0.15117904352599448</v>
      </c>
      <c r="J266" s="9">
        <v>2.6666289999999998E-3</v>
      </c>
      <c r="K266" s="9">
        <v>-0.84018041300000001</v>
      </c>
      <c r="L266" s="9">
        <f t="shared" si="21"/>
        <v>8.053576551225991E-2</v>
      </c>
      <c r="M266" s="9">
        <v>3.0240212770000001</v>
      </c>
      <c r="N266" s="9">
        <v>2.6950730000000001E-3</v>
      </c>
      <c r="O266" s="9">
        <v>14.487464989999999</v>
      </c>
    </row>
    <row r="267" spans="1:15" x14ac:dyDescent="0.2">
      <c r="A267" s="7">
        <v>39479</v>
      </c>
      <c r="B267" s="8">
        <v>264.5</v>
      </c>
      <c r="C267" s="9">
        <f t="shared" si="22"/>
        <v>-8.25</v>
      </c>
      <c r="D267" s="9">
        <v>0.34201058200000001</v>
      </c>
      <c r="E267" s="11">
        <f t="shared" si="23"/>
        <v>73.822645841199986</v>
      </c>
      <c r="F267" s="13">
        <v>884.28171899999995</v>
      </c>
      <c r="G267" s="9">
        <v>29.738092040000002</v>
      </c>
      <c r="H267" s="11">
        <f t="shared" si="24"/>
        <v>-0.28892272478150549</v>
      </c>
      <c r="I267" s="9">
        <f t="shared" si="20"/>
        <v>-2.4118211866222209E-2</v>
      </c>
      <c r="J267" s="9">
        <v>2.6666289999999998E-3</v>
      </c>
      <c r="K267" s="9">
        <v>-0.84018041300000001</v>
      </c>
      <c r="L267" s="9">
        <f t="shared" si="21"/>
        <v>6.9682994892465598E-3</v>
      </c>
      <c r="M267" s="9">
        <v>3.0240212770000001</v>
      </c>
      <c r="N267" s="9">
        <v>2.6950730000000001E-3</v>
      </c>
      <c r="O267" s="9">
        <v>14.487464989999999</v>
      </c>
    </row>
    <row r="268" spans="1:15" x14ac:dyDescent="0.2">
      <c r="A268" s="7">
        <v>39508</v>
      </c>
      <c r="B268" s="8">
        <v>222.75</v>
      </c>
      <c r="C268" s="9">
        <f t="shared" si="22"/>
        <v>-41.75</v>
      </c>
      <c r="D268" s="9">
        <v>0.34201058200000001</v>
      </c>
      <c r="E268" s="11">
        <f t="shared" si="23"/>
        <v>1771.7373548352</v>
      </c>
      <c r="F268" s="13">
        <v>884.28171899999995</v>
      </c>
      <c r="G268" s="9">
        <v>29.738092040000002</v>
      </c>
      <c r="H268" s="11">
        <f t="shared" si="24"/>
        <v>-1.4154240468885171</v>
      </c>
      <c r="I268" s="9">
        <f t="shared" si="20"/>
        <v>-2.8356962502382506</v>
      </c>
      <c r="J268" s="9">
        <v>2.6666289999999998E-3</v>
      </c>
      <c r="K268" s="9">
        <v>-0.84018041300000001</v>
      </c>
      <c r="L268" s="9">
        <f t="shared" si="21"/>
        <v>4.0137126622588175</v>
      </c>
      <c r="M268" s="9">
        <v>3.0240212770000001</v>
      </c>
      <c r="N268" s="9">
        <v>2.6950730000000001E-3</v>
      </c>
      <c r="O268" s="9">
        <v>14.487464989999999</v>
      </c>
    </row>
    <row r="269" spans="1:15" x14ac:dyDescent="0.2">
      <c r="A269" s="7">
        <v>39539</v>
      </c>
      <c r="B269" s="8">
        <v>223.5</v>
      </c>
      <c r="C269" s="9">
        <f t="shared" si="22"/>
        <v>0.75</v>
      </c>
      <c r="D269" s="9">
        <v>0.34201058200000001</v>
      </c>
      <c r="E269" s="11">
        <f t="shared" si="23"/>
        <v>0.16645536519997872</v>
      </c>
      <c r="F269" s="13">
        <v>884.28171899999995</v>
      </c>
      <c r="G269" s="9">
        <v>29.738092040000002</v>
      </c>
      <c r="H269" s="11">
        <f t="shared" si="24"/>
        <v>1.371942145619911E-2</v>
      </c>
      <c r="I269" s="9">
        <f t="shared" si="20"/>
        <v>2.5823041492983622E-6</v>
      </c>
      <c r="J269" s="9">
        <v>2.6666289999999998E-3</v>
      </c>
      <c r="K269" s="9">
        <v>-0.84018041300000001</v>
      </c>
      <c r="L269" s="9">
        <f t="shared" si="21"/>
        <v>3.5427718952315947E-8</v>
      </c>
      <c r="M269" s="9">
        <v>3.0240212770000001</v>
      </c>
      <c r="N269" s="9">
        <v>2.6950730000000001E-3</v>
      </c>
      <c r="O269" s="9">
        <v>14.487464989999999</v>
      </c>
    </row>
    <row r="270" spans="1:15" x14ac:dyDescent="0.2">
      <c r="A270" s="7">
        <v>39569</v>
      </c>
      <c r="B270" s="8">
        <v>221.5</v>
      </c>
      <c r="C270" s="9">
        <f t="shared" si="22"/>
        <v>-2</v>
      </c>
      <c r="D270" s="9">
        <v>0.34201058200000001</v>
      </c>
      <c r="E270" s="11">
        <f t="shared" si="23"/>
        <v>5.4850135661999779</v>
      </c>
      <c r="F270" s="13">
        <v>884.28171899999995</v>
      </c>
      <c r="G270" s="9">
        <v>29.738092040000002</v>
      </c>
      <c r="H270" s="11">
        <f t="shared" si="24"/>
        <v>-7.8754567671988407E-2</v>
      </c>
      <c r="I270" s="9">
        <f t="shared" si="20"/>
        <v>-4.8845803191407413E-4</v>
      </c>
      <c r="J270" s="9">
        <v>2.6666289999999998E-3</v>
      </c>
      <c r="K270" s="9">
        <v>-0.84018041300000001</v>
      </c>
      <c r="L270" s="9">
        <f t="shared" si="21"/>
        <v>3.8468301129303227E-5</v>
      </c>
      <c r="M270" s="9">
        <v>3.0240212770000001</v>
      </c>
      <c r="N270" s="9">
        <v>2.6950730000000001E-3</v>
      </c>
      <c r="O270" s="9">
        <v>14.487464989999999</v>
      </c>
    </row>
    <row r="271" spans="1:15" x14ac:dyDescent="0.2">
      <c r="A271" s="7">
        <v>39600</v>
      </c>
      <c r="B271" s="8">
        <v>219</v>
      </c>
      <c r="C271" s="9">
        <f t="shared" si="22"/>
        <v>-2.5</v>
      </c>
      <c r="D271" s="9">
        <v>0.34201058200000001</v>
      </c>
      <c r="E271" s="11">
        <f t="shared" si="23"/>
        <v>8.0770241481999783</v>
      </c>
      <c r="F271" s="13">
        <v>884.28171899999995</v>
      </c>
      <c r="G271" s="9">
        <v>29.738092040000002</v>
      </c>
      <c r="H271" s="11">
        <f t="shared" si="24"/>
        <v>-9.5568020240749771E-2</v>
      </c>
      <c r="I271" s="9">
        <f t="shared" si="20"/>
        <v>-8.7284628568158509E-4</v>
      </c>
      <c r="J271" s="9">
        <v>2.6666289999999998E-3</v>
      </c>
      <c r="K271" s="9">
        <v>-0.84018041300000001</v>
      </c>
      <c r="L271" s="9">
        <f t="shared" si="21"/>
        <v>8.3416191497080985E-5</v>
      </c>
      <c r="M271" s="9">
        <v>3.0240212770000001</v>
      </c>
      <c r="N271" s="9">
        <v>2.6950730000000001E-3</v>
      </c>
      <c r="O271" s="9">
        <v>14.487464989999999</v>
      </c>
    </row>
    <row r="272" spans="1:15" x14ac:dyDescent="0.2">
      <c r="A272" s="7">
        <v>39630</v>
      </c>
      <c r="B272" s="8">
        <v>202</v>
      </c>
      <c r="C272" s="9">
        <f t="shared" si="22"/>
        <v>-17</v>
      </c>
      <c r="D272" s="9">
        <v>0.34201058200000001</v>
      </c>
      <c r="E272" s="11">
        <f t="shared" si="23"/>
        <v>300.74533102620001</v>
      </c>
      <c r="F272" s="13">
        <v>884.28171899999995</v>
      </c>
      <c r="G272" s="9">
        <v>29.738092040000002</v>
      </c>
      <c r="H272" s="11">
        <f t="shared" si="24"/>
        <v>-0.58315814473482941</v>
      </c>
      <c r="I272" s="9">
        <f t="shared" si="20"/>
        <v>-0.19831658571334973</v>
      </c>
      <c r="J272" s="9">
        <v>2.6666289999999998E-3</v>
      </c>
      <c r="K272" s="9">
        <v>-0.84018041300000001</v>
      </c>
      <c r="L272" s="9">
        <f t="shared" si="21"/>
        <v>0.11564993219474282</v>
      </c>
      <c r="M272" s="9">
        <v>3.0240212770000001</v>
      </c>
      <c r="N272" s="9">
        <v>2.6950730000000001E-3</v>
      </c>
      <c r="O272" s="9">
        <v>14.487464989999999</v>
      </c>
    </row>
    <row r="273" spans="1:15" x14ac:dyDescent="0.2">
      <c r="A273" s="7">
        <v>39661</v>
      </c>
      <c r="B273" s="8">
        <v>171.3</v>
      </c>
      <c r="C273" s="9">
        <f t="shared" si="22"/>
        <v>-30.699999999999989</v>
      </c>
      <c r="D273" s="9">
        <v>0.34201058200000001</v>
      </c>
      <c r="E273" s="11">
        <f t="shared" si="23"/>
        <v>963.60642097299933</v>
      </c>
      <c r="F273" s="13">
        <v>884.28171899999995</v>
      </c>
      <c r="G273" s="9">
        <v>29.738092040000002</v>
      </c>
      <c r="H273" s="11">
        <f t="shared" si="24"/>
        <v>-1.0438467451188906</v>
      </c>
      <c r="I273" s="9">
        <f t="shared" si="20"/>
        <v>-1.1373921435215775</v>
      </c>
      <c r="J273" s="9">
        <v>2.6666289999999998E-3</v>
      </c>
      <c r="K273" s="9">
        <v>-0.84018041300000001</v>
      </c>
      <c r="L273" s="9">
        <f t="shared" si="21"/>
        <v>1.1872630869387966</v>
      </c>
      <c r="M273" s="9">
        <v>3.0240212770000001</v>
      </c>
      <c r="N273" s="9">
        <v>2.6950730000000001E-3</v>
      </c>
      <c r="O273" s="9">
        <v>14.487464989999999</v>
      </c>
    </row>
    <row r="274" spans="1:15" x14ac:dyDescent="0.2">
      <c r="A274" s="7">
        <v>39692</v>
      </c>
      <c r="B274" s="8">
        <v>173.1</v>
      </c>
      <c r="C274" s="9">
        <f t="shared" si="22"/>
        <v>1.7999999999999829</v>
      </c>
      <c r="D274" s="9">
        <v>0.34201058200000001</v>
      </c>
      <c r="E274" s="11">
        <f t="shared" si="23"/>
        <v>2.1257331429999291</v>
      </c>
      <c r="F274" s="13">
        <v>884.28171899999995</v>
      </c>
      <c r="G274" s="9">
        <v>29.738092040000002</v>
      </c>
      <c r="H274" s="11">
        <f t="shared" si="24"/>
        <v>4.9027671850597414E-2</v>
      </c>
      <c r="I274" s="9">
        <f t="shared" si="20"/>
        <v>1.1784843292354575E-4</v>
      </c>
      <c r="J274" s="9">
        <v>2.6666289999999998E-3</v>
      </c>
      <c r="K274" s="9">
        <v>-0.84018041300000001</v>
      </c>
      <c r="L274" s="9">
        <f t="shared" si="21"/>
        <v>5.7778342974827412E-6</v>
      </c>
      <c r="M274" s="9">
        <v>3.0240212770000001</v>
      </c>
      <c r="N274" s="9">
        <v>2.6950730000000001E-3</v>
      </c>
      <c r="O274" s="9">
        <v>14.487464989999999</v>
      </c>
    </row>
    <row r="275" spans="1:15" x14ac:dyDescent="0.2">
      <c r="A275" s="7">
        <v>39722</v>
      </c>
      <c r="B275" s="8">
        <v>162.5</v>
      </c>
      <c r="C275" s="9">
        <f t="shared" si="22"/>
        <v>-10.599999999999994</v>
      </c>
      <c r="D275" s="9">
        <v>0.34201058200000001</v>
      </c>
      <c r="E275" s="11">
        <f t="shared" si="23"/>
        <v>119.72759557659987</v>
      </c>
      <c r="F275" s="13">
        <v>884.28171899999995</v>
      </c>
      <c r="G275" s="9">
        <v>29.738092040000002</v>
      </c>
      <c r="H275" s="11">
        <f t="shared" si="24"/>
        <v>-0.36794595185468376</v>
      </c>
      <c r="I275" s="9">
        <f t="shared" si="20"/>
        <v>-4.9814076976755217E-2</v>
      </c>
      <c r="J275" s="9">
        <v>2.6666289999999998E-3</v>
      </c>
      <c r="K275" s="9">
        <v>-0.84018041300000001</v>
      </c>
      <c r="L275" s="9">
        <f t="shared" si="21"/>
        <v>1.8328887968974687E-2</v>
      </c>
      <c r="M275" s="9">
        <v>3.0240212770000001</v>
      </c>
      <c r="N275" s="9">
        <v>2.6950730000000001E-3</v>
      </c>
      <c r="O275" s="9">
        <v>14.487464989999999</v>
      </c>
    </row>
    <row r="276" spans="1:15" x14ac:dyDescent="0.2">
      <c r="A276" s="7">
        <v>39753</v>
      </c>
      <c r="B276" s="8">
        <v>116.8</v>
      </c>
      <c r="C276" s="9">
        <f t="shared" si="22"/>
        <v>-45.7</v>
      </c>
      <c r="D276" s="9">
        <v>0.34201058200000001</v>
      </c>
      <c r="E276" s="11">
        <f t="shared" si="23"/>
        <v>2119.8667384330001</v>
      </c>
      <c r="F276" s="13">
        <v>884.28171899999995</v>
      </c>
      <c r="G276" s="9">
        <v>29.738092040000002</v>
      </c>
      <c r="H276" s="11">
        <f t="shared" si="24"/>
        <v>-1.5482503221817321</v>
      </c>
      <c r="I276" s="9">
        <f t="shared" si="20"/>
        <v>-3.7112784271503938</v>
      </c>
      <c r="J276" s="9">
        <v>2.6666289999999998E-3</v>
      </c>
      <c r="K276" s="9">
        <v>-0.84018041300000001</v>
      </c>
      <c r="L276" s="9">
        <f t="shared" si="21"/>
        <v>5.7459880205417093</v>
      </c>
      <c r="M276" s="9">
        <v>3.0240212770000001</v>
      </c>
      <c r="N276" s="9">
        <v>2.6950730000000001E-3</v>
      </c>
      <c r="O276" s="9">
        <v>14.487464989999999</v>
      </c>
    </row>
    <row r="277" spans="1:15" x14ac:dyDescent="0.2">
      <c r="A277" s="7">
        <v>39783</v>
      </c>
      <c r="B277" s="8">
        <v>133.6</v>
      </c>
      <c r="C277" s="9">
        <f t="shared" si="22"/>
        <v>16.799999999999997</v>
      </c>
      <c r="D277" s="9">
        <v>0.34201058200000001</v>
      </c>
      <c r="E277" s="11">
        <f t="shared" si="23"/>
        <v>270.86541568299987</v>
      </c>
      <c r="F277" s="13">
        <v>884.28171899999995</v>
      </c>
      <c r="G277" s="9">
        <v>29.738092040000002</v>
      </c>
      <c r="H277" s="11">
        <f t="shared" si="24"/>
        <v>0.55343124891343887</v>
      </c>
      <c r="I277" s="9">
        <f t="shared" si="20"/>
        <v>0.16950832501067373</v>
      </c>
      <c r="J277" s="9">
        <v>2.6666289999999998E-3</v>
      </c>
      <c r="K277" s="9">
        <v>-0.84018041300000001</v>
      </c>
      <c r="L277" s="9">
        <f t="shared" si="21"/>
        <v>9.3811204011882268E-2</v>
      </c>
      <c r="M277" s="9">
        <v>3.0240212770000001</v>
      </c>
      <c r="N277" s="9">
        <v>2.6950730000000001E-3</v>
      </c>
      <c r="O277" s="9">
        <v>14.487464989999999</v>
      </c>
    </row>
    <row r="278" spans="1:15" x14ac:dyDescent="0.2">
      <c r="A278" s="7">
        <v>39814</v>
      </c>
      <c r="B278" s="8">
        <v>135.19999999999999</v>
      </c>
      <c r="C278" s="9">
        <f t="shared" si="22"/>
        <v>1.5999999999999943</v>
      </c>
      <c r="D278" s="9">
        <v>0.34201058200000001</v>
      </c>
      <c r="E278" s="11">
        <f t="shared" si="23"/>
        <v>1.5825373757999648</v>
      </c>
      <c r="F278" s="13">
        <v>884.28171899999995</v>
      </c>
      <c r="G278" s="9">
        <v>29.738092040000002</v>
      </c>
      <c r="H278" s="11">
        <f t="shared" si="24"/>
        <v>4.2302290823093246E-2</v>
      </c>
      <c r="I278" s="9">
        <f t="shared" si="20"/>
        <v>7.5699264506524331E-5</v>
      </c>
      <c r="J278" s="9">
        <v>2.6666289999999998E-3</v>
      </c>
      <c r="K278" s="9">
        <v>-0.84018041300000001</v>
      </c>
      <c r="L278" s="9">
        <f t="shared" si="21"/>
        <v>3.2022523022492524E-6</v>
      </c>
      <c r="M278" s="9">
        <v>3.0240212770000001</v>
      </c>
      <c r="N278" s="9">
        <v>2.6950730000000001E-3</v>
      </c>
      <c r="O278" s="9">
        <v>14.487464989999999</v>
      </c>
    </row>
    <row r="279" spans="1:15" x14ac:dyDescent="0.2">
      <c r="A279" s="7">
        <v>39845</v>
      </c>
      <c r="B279" s="8">
        <v>103.8</v>
      </c>
      <c r="C279" s="9">
        <f t="shared" si="22"/>
        <v>-31.399999999999991</v>
      </c>
      <c r="D279" s="9">
        <v>0.34201058200000001</v>
      </c>
      <c r="E279" s="11">
        <f t="shared" si="23"/>
        <v>1007.5552357877995</v>
      </c>
      <c r="F279" s="13">
        <v>884.28171899999995</v>
      </c>
      <c r="G279" s="9">
        <v>29.738092040000002</v>
      </c>
      <c r="H279" s="11">
        <f t="shared" si="24"/>
        <v>-1.0673855787151565</v>
      </c>
      <c r="I279" s="9">
        <f t="shared" si="20"/>
        <v>-1.2160851703305406</v>
      </c>
      <c r="J279" s="9">
        <v>2.6666289999999998E-3</v>
      </c>
      <c r="K279" s="9">
        <v>-0.84018041300000001</v>
      </c>
      <c r="L279" s="9">
        <f t="shared" si="21"/>
        <v>1.2980317733001836</v>
      </c>
      <c r="M279" s="9">
        <v>3.0240212770000001</v>
      </c>
      <c r="N279" s="9">
        <v>2.6950730000000001E-3</v>
      </c>
      <c r="O279" s="9">
        <v>14.487464989999999</v>
      </c>
    </row>
    <row r="280" spans="1:15" x14ac:dyDescent="0.2">
      <c r="A280" s="7">
        <v>39873</v>
      </c>
      <c r="B280" s="8">
        <v>86</v>
      </c>
      <c r="C280" s="9">
        <f t="shared" si="22"/>
        <v>-17.799999999999997</v>
      </c>
      <c r="D280" s="9">
        <v>0.34201058200000001</v>
      </c>
      <c r="E280" s="11">
        <f t="shared" si="23"/>
        <v>329.13254795739988</v>
      </c>
      <c r="F280" s="13">
        <v>884.28171899999995</v>
      </c>
      <c r="G280" s="9">
        <v>29.738092040000002</v>
      </c>
      <c r="H280" s="11">
        <f t="shared" si="24"/>
        <v>-0.61005966884484752</v>
      </c>
      <c r="I280" s="9">
        <f t="shared" si="20"/>
        <v>-0.22704761484719474</v>
      </c>
      <c r="J280" s="9">
        <v>2.6666289999999998E-3</v>
      </c>
      <c r="K280" s="9">
        <v>-0.84018041300000001</v>
      </c>
      <c r="L280" s="9">
        <f t="shared" si="21"/>
        <v>0.13851259272569211</v>
      </c>
      <c r="M280" s="9">
        <v>3.0240212770000001</v>
      </c>
      <c r="N280" s="9">
        <v>2.6950730000000001E-3</v>
      </c>
      <c r="O280" s="9">
        <v>14.487464989999999</v>
      </c>
    </row>
    <row r="281" spans="1:15" x14ac:dyDescent="0.2">
      <c r="A281" s="7">
        <v>39904</v>
      </c>
      <c r="B281" s="8">
        <v>79.8</v>
      </c>
      <c r="C281" s="9">
        <f t="shared" si="22"/>
        <v>-6.2000000000000028</v>
      </c>
      <c r="D281" s="9">
        <v>0.34201058200000001</v>
      </c>
      <c r="E281" s="11">
        <f t="shared" si="23"/>
        <v>42.79790245500002</v>
      </c>
      <c r="F281" s="13">
        <v>884.28171899999995</v>
      </c>
      <c r="G281" s="9">
        <v>29.738092040000002</v>
      </c>
      <c r="H281" s="11">
        <f t="shared" si="24"/>
        <v>-0.21998756924958401</v>
      </c>
      <c r="I281" s="9">
        <f t="shared" si="20"/>
        <v>-1.0646195157023225E-2</v>
      </c>
      <c r="J281" s="9">
        <v>2.6666289999999998E-3</v>
      </c>
      <c r="K281" s="9">
        <v>-0.84018041300000001</v>
      </c>
      <c r="L281" s="9">
        <f t="shared" si="21"/>
        <v>2.3420305943502328E-3</v>
      </c>
      <c r="M281" s="9">
        <v>3.0240212770000001</v>
      </c>
      <c r="N281" s="9">
        <v>2.6950730000000001E-3</v>
      </c>
      <c r="O281" s="9">
        <v>14.487464989999999</v>
      </c>
    </row>
    <row r="282" spans="1:15" x14ac:dyDescent="0.2">
      <c r="A282" s="7">
        <v>39934</v>
      </c>
      <c r="B282" s="8">
        <v>92</v>
      </c>
      <c r="C282" s="9">
        <f t="shared" si="22"/>
        <v>12.200000000000003</v>
      </c>
      <c r="D282" s="9">
        <v>0.34201058200000001</v>
      </c>
      <c r="E282" s="11">
        <f t="shared" si="23"/>
        <v>140.61191303740003</v>
      </c>
      <c r="F282" s="13">
        <v>884.28171899999995</v>
      </c>
      <c r="G282" s="9">
        <v>29.738092040000002</v>
      </c>
      <c r="H282" s="11">
        <f t="shared" si="24"/>
        <v>0.39874748528083453</v>
      </c>
      <c r="I282" s="9">
        <f t="shared" si="20"/>
        <v>6.3400673521610176E-2</v>
      </c>
      <c r="J282" s="9">
        <v>2.6666289999999998E-3</v>
      </c>
      <c r="K282" s="9">
        <v>-0.84018041300000001</v>
      </c>
      <c r="L282" s="9">
        <f t="shared" si="21"/>
        <v>2.5280859131853253E-2</v>
      </c>
      <c r="M282" s="9">
        <v>3.0240212770000001</v>
      </c>
      <c r="N282" s="9">
        <v>2.6950730000000001E-3</v>
      </c>
      <c r="O282" s="9">
        <v>14.487464989999999</v>
      </c>
    </row>
    <row r="283" spans="1:15" x14ac:dyDescent="0.2">
      <c r="A283" s="7">
        <v>39965</v>
      </c>
      <c r="B283" s="8">
        <v>91.8</v>
      </c>
      <c r="C283" s="9">
        <f t="shared" si="22"/>
        <v>-0.20000000000000284</v>
      </c>
      <c r="D283" s="9">
        <v>0.34201058200000001</v>
      </c>
      <c r="E283" s="11">
        <f t="shared" si="23"/>
        <v>0.2937754709999818</v>
      </c>
      <c r="F283" s="13">
        <v>884.28171899999995</v>
      </c>
      <c r="G283" s="9">
        <v>29.738092040000002</v>
      </c>
      <c r="H283" s="11">
        <f t="shared" si="24"/>
        <v>-1.8226138424447584E-2</v>
      </c>
      <c r="I283" s="9">
        <f t="shared" si="20"/>
        <v>-6.054579596661175E-6</v>
      </c>
      <c r="J283" s="9">
        <v>2.6666289999999998E-3</v>
      </c>
      <c r="K283" s="9">
        <v>-0.84018041300000001</v>
      </c>
      <c r="L283" s="9">
        <f t="shared" si="21"/>
        <v>1.1035160583058261E-7</v>
      </c>
      <c r="M283" s="9">
        <v>3.0240212770000001</v>
      </c>
      <c r="N283" s="9">
        <v>2.6950730000000001E-3</v>
      </c>
      <c r="O283" s="9">
        <v>14.487464989999999</v>
      </c>
    </row>
    <row r="284" spans="1:15" x14ac:dyDescent="0.2">
      <c r="A284" s="7">
        <v>39995</v>
      </c>
      <c r="B284" s="8">
        <v>105.15</v>
      </c>
      <c r="C284" s="9">
        <f t="shared" si="22"/>
        <v>13.350000000000009</v>
      </c>
      <c r="D284" s="9">
        <v>0.34201058200000001</v>
      </c>
      <c r="E284" s="11">
        <f t="shared" si="23"/>
        <v>169.20778869880019</v>
      </c>
      <c r="F284" s="13">
        <v>884.28171899999995</v>
      </c>
      <c r="G284" s="9">
        <v>29.738092040000002</v>
      </c>
      <c r="H284" s="11">
        <f t="shared" si="24"/>
        <v>0.43741842618898585</v>
      </c>
      <c r="I284" s="9">
        <f t="shared" si="20"/>
        <v>8.3693401896415123E-2</v>
      </c>
      <c r="J284" s="9">
        <v>2.6666289999999998E-3</v>
      </c>
      <c r="K284" s="9">
        <v>-0.84018041300000001</v>
      </c>
      <c r="L284" s="9">
        <f t="shared" si="21"/>
        <v>3.6609036139932181E-2</v>
      </c>
      <c r="M284" s="9">
        <v>3.0240212770000001</v>
      </c>
      <c r="N284" s="9">
        <v>2.6950730000000001E-3</v>
      </c>
      <c r="O284" s="9">
        <v>14.487464989999999</v>
      </c>
    </row>
    <row r="285" spans="1:15" x14ac:dyDescent="0.2">
      <c r="A285" s="7">
        <v>40026</v>
      </c>
      <c r="B285" s="8">
        <v>125.35</v>
      </c>
      <c r="C285" s="9">
        <f t="shared" si="22"/>
        <v>20.199999999999989</v>
      </c>
      <c r="D285" s="9">
        <v>0.34201058200000001</v>
      </c>
      <c r="E285" s="11">
        <f t="shared" si="23"/>
        <v>394.3397437253995</v>
      </c>
      <c r="F285" s="13">
        <v>884.28171899999995</v>
      </c>
      <c r="G285" s="9">
        <v>29.738092040000002</v>
      </c>
      <c r="H285" s="11">
        <f t="shared" si="24"/>
        <v>0.66776272638101586</v>
      </c>
      <c r="I285" s="9">
        <f t="shared" si="20"/>
        <v>0.29776011325930463</v>
      </c>
      <c r="J285" s="9">
        <v>2.6666289999999998E-3</v>
      </c>
      <c r="K285" s="9">
        <v>-0.84018041300000001</v>
      </c>
      <c r="L285" s="9">
        <f t="shared" si="21"/>
        <v>0.19883310503755333</v>
      </c>
      <c r="M285" s="9">
        <v>3.0240212770000001</v>
      </c>
      <c r="N285" s="9">
        <v>2.6950730000000001E-3</v>
      </c>
      <c r="O285" s="9">
        <v>14.487464989999999</v>
      </c>
    </row>
    <row r="286" spans="1:15" x14ac:dyDescent="0.2">
      <c r="A286" s="7">
        <v>40057</v>
      </c>
      <c r="B286" s="8">
        <v>135.85</v>
      </c>
      <c r="C286" s="9">
        <f t="shared" si="22"/>
        <v>10.5</v>
      </c>
      <c r="D286" s="9">
        <v>0.34201058200000001</v>
      </c>
      <c r="E286" s="11">
        <f t="shared" si="23"/>
        <v>103.18474901619997</v>
      </c>
      <c r="F286" s="13">
        <v>884.28171899999995</v>
      </c>
      <c r="G286" s="9">
        <v>29.738092040000002</v>
      </c>
      <c r="H286" s="11">
        <f t="shared" si="24"/>
        <v>0.34158174654704576</v>
      </c>
      <c r="I286" s="9">
        <f t="shared" si="20"/>
        <v>3.9855105620504053E-2</v>
      </c>
      <c r="J286" s="9">
        <v>2.6666289999999998E-3</v>
      </c>
      <c r="K286" s="9">
        <v>-0.84018041300000001</v>
      </c>
      <c r="L286" s="9">
        <f t="shared" si="21"/>
        <v>1.3613776586668755E-2</v>
      </c>
      <c r="M286" s="9">
        <v>3.0240212770000001</v>
      </c>
      <c r="N286" s="9">
        <v>2.6950730000000001E-3</v>
      </c>
      <c r="O286" s="9">
        <v>14.487464989999999</v>
      </c>
    </row>
    <row r="287" spans="1:15" x14ac:dyDescent="0.2">
      <c r="A287" s="7">
        <v>40087</v>
      </c>
      <c r="B287" s="8">
        <v>129.9</v>
      </c>
      <c r="C287" s="9">
        <f t="shared" si="22"/>
        <v>-5.9499999999999886</v>
      </c>
      <c r="D287" s="9">
        <v>0.34201058200000001</v>
      </c>
      <c r="E287" s="11">
        <f t="shared" si="23"/>
        <v>39.589397163999841</v>
      </c>
      <c r="F287" s="13">
        <v>884.28171899999995</v>
      </c>
      <c r="G287" s="9">
        <v>29.738092040000002</v>
      </c>
      <c r="H287" s="11">
        <f t="shared" si="24"/>
        <v>-0.21158084296520285</v>
      </c>
      <c r="I287" s="9">
        <f t="shared" si="20"/>
        <v>-9.4717238855476383E-3</v>
      </c>
      <c r="J287" s="9">
        <v>2.6666289999999998E-3</v>
      </c>
      <c r="K287" s="9">
        <v>-0.84018041300000001</v>
      </c>
      <c r="L287" s="9">
        <f t="shared" si="21"/>
        <v>2.004035324037816E-3</v>
      </c>
      <c r="M287" s="9">
        <v>3.0240212770000001</v>
      </c>
      <c r="N287" s="9">
        <v>2.6950730000000001E-3</v>
      </c>
      <c r="O287" s="9">
        <v>14.487464989999999</v>
      </c>
    </row>
    <row r="288" spans="1:15" x14ac:dyDescent="0.2">
      <c r="A288" s="7">
        <v>40118</v>
      </c>
      <c r="B288" s="8">
        <v>133.9</v>
      </c>
      <c r="C288" s="9">
        <f t="shared" si="22"/>
        <v>4</v>
      </c>
      <c r="D288" s="9">
        <v>0.34201058200000001</v>
      </c>
      <c r="E288" s="11">
        <f t="shared" si="23"/>
        <v>13.380886582199979</v>
      </c>
      <c r="F288" s="13">
        <v>884.28171899999995</v>
      </c>
      <c r="G288" s="9">
        <v>29.738092040000002</v>
      </c>
      <c r="H288" s="11">
        <f t="shared" si="24"/>
        <v>0.123006863153148</v>
      </c>
      <c r="I288" s="9">
        <f t="shared" si="20"/>
        <v>1.8611785153132112E-3</v>
      </c>
      <c r="J288" s="9">
        <v>2.6666289999999998E-3</v>
      </c>
      <c r="K288" s="9">
        <v>-0.84018041300000001</v>
      </c>
      <c r="L288" s="9">
        <f t="shared" si="21"/>
        <v>2.2893773093671135E-4</v>
      </c>
      <c r="M288" s="9">
        <v>3.0240212770000001</v>
      </c>
      <c r="N288" s="9">
        <v>2.6950730000000001E-3</v>
      </c>
      <c r="O288" s="9">
        <v>14.487464989999999</v>
      </c>
    </row>
    <row r="289" spans="1:15" x14ac:dyDescent="0.2">
      <c r="A289" s="7">
        <v>40148</v>
      </c>
      <c r="B289" s="8">
        <v>142.4</v>
      </c>
      <c r="C289" s="9">
        <f t="shared" si="22"/>
        <v>8.5</v>
      </c>
      <c r="D289" s="9">
        <v>0.34201058200000001</v>
      </c>
      <c r="E289" s="11">
        <f t="shared" si="23"/>
        <v>66.552791344199974</v>
      </c>
      <c r="F289" s="13">
        <v>884.28171899999995</v>
      </c>
      <c r="G289" s="9">
        <v>29.738092040000002</v>
      </c>
      <c r="H289" s="11">
        <f t="shared" si="24"/>
        <v>0.27432793627200031</v>
      </c>
      <c r="I289" s="9">
        <f t="shared" si="20"/>
        <v>2.0644772865624234E-2</v>
      </c>
      <c r="J289" s="9">
        <v>2.6666289999999998E-3</v>
      </c>
      <c r="K289" s="9">
        <v>-0.84018041300000001</v>
      </c>
      <c r="L289" s="9">
        <f t="shared" si="21"/>
        <v>5.6634379350308864E-3</v>
      </c>
      <c r="M289" s="9">
        <v>3.0240212770000001</v>
      </c>
      <c r="N289" s="9">
        <v>2.6950730000000001E-3</v>
      </c>
      <c r="O289" s="9">
        <v>14.487464989999999</v>
      </c>
    </row>
    <row r="290" spans="1:15" x14ac:dyDescent="0.2">
      <c r="A290" s="7">
        <v>40179</v>
      </c>
      <c r="B290" s="8">
        <v>135</v>
      </c>
      <c r="C290" s="9">
        <f t="shared" si="22"/>
        <v>-7.4000000000000057</v>
      </c>
      <c r="D290" s="9">
        <v>0.34201058200000001</v>
      </c>
      <c r="E290" s="11">
        <f t="shared" si="23"/>
        <v>59.938727851800074</v>
      </c>
      <c r="F290" s="13">
        <v>884.28171899999995</v>
      </c>
      <c r="G290" s="9">
        <v>29.738092040000002</v>
      </c>
      <c r="H290" s="11">
        <f t="shared" si="24"/>
        <v>-0.26033985541461135</v>
      </c>
      <c r="I290" s="9">
        <f t="shared" si="20"/>
        <v>-1.7645012808665279E-2</v>
      </c>
      <c r="J290" s="9">
        <v>2.6666289999999998E-3</v>
      </c>
      <c r="K290" s="9">
        <v>-0.84018041300000001</v>
      </c>
      <c r="L290" s="9">
        <f t="shared" si="21"/>
        <v>4.5937000833968841E-3</v>
      </c>
      <c r="M290" s="9">
        <v>3.0240212770000001</v>
      </c>
      <c r="N290" s="9">
        <v>2.6950730000000001E-3</v>
      </c>
      <c r="O290" s="9">
        <v>14.487464989999999</v>
      </c>
    </row>
    <row r="291" spans="1:15" x14ac:dyDescent="0.2">
      <c r="A291" s="7">
        <v>40210</v>
      </c>
      <c r="B291" s="8">
        <v>136.5</v>
      </c>
      <c r="C291" s="9">
        <f t="shared" si="22"/>
        <v>1.5</v>
      </c>
      <c r="D291" s="9">
        <v>0.34201058200000001</v>
      </c>
      <c r="E291" s="11">
        <f t="shared" si="23"/>
        <v>1.3409394921999789</v>
      </c>
      <c r="F291" s="13">
        <v>884.28171899999995</v>
      </c>
      <c r="G291" s="9">
        <v>29.738092040000002</v>
      </c>
      <c r="H291" s="11">
        <f t="shared" si="24"/>
        <v>3.8939600309341169E-2</v>
      </c>
      <c r="I291" s="9">
        <f t="shared" si="20"/>
        <v>5.9043822821526182E-5</v>
      </c>
      <c r="J291" s="9">
        <v>2.6666289999999998E-3</v>
      </c>
      <c r="K291" s="9">
        <v>-0.84018041300000001</v>
      </c>
      <c r="L291" s="9">
        <f t="shared" si="21"/>
        <v>2.2991428614057865E-6</v>
      </c>
      <c r="M291" s="9">
        <v>3.0240212770000001</v>
      </c>
      <c r="N291" s="9">
        <v>2.6950730000000001E-3</v>
      </c>
      <c r="O291" s="9">
        <v>14.487464989999999</v>
      </c>
    </row>
    <row r="292" spans="1:15" x14ac:dyDescent="0.2">
      <c r="A292" s="7">
        <v>40238</v>
      </c>
      <c r="B292" s="8">
        <v>113.5</v>
      </c>
      <c r="C292" s="9">
        <f t="shared" si="22"/>
        <v>-23</v>
      </c>
      <c r="D292" s="9">
        <v>0.34201058200000001</v>
      </c>
      <c r="E292" s="11">
        <f t="shared" si="23"/>
        <v>544.84945801020001</v>
      </c>
      <c r="F292" s="13">
        <v>884.28171899999995</v>
      </c>
      <c r="G292" s="9">
        <v>29.738092040000002</v>
      </c>
      <c r="H292" s="11">
        <f t="shared" si="24"/>
        <v>-0.78491957555996583</v>
      </c>
      <c r="I292" s="9">
        <f t="shared" si="20"/>
        <v>-0.48358796158015288</v>
      </c>
      <c r="J292" s="9">
        <v>2.6666289999999998E-3</v>
      </c>
      <c r="K292" s="9">
        <v>-0.84018041300000001</v>
      </c>
      <c r="L292" s="9">
        <f t="shared" si="21"/>
        <v>0.37957765754940259</v>
      </c>
      <c r="M292" s="9">
        <v>3.0240212770000001</v>
      </c>
      <c r="N292" s="9">
        <v>2.6950730000000001E-3</v>
      </c>
      <c r="O292" s="9">
        <v>14.487464989999999</v>
      </c>
    </row>
    <row r="293" spans="1:15" x14ac:dyDescent="0.2">
      <c r="A293" s="7">
        <v>40269</v>
      </c>
      <c r="B293" s="8">
        <v>124.8</v>
      </c>
      <c r="C293" s="9">
        <f t="shared" si="22"/>
        <v>11.299999999999997</v>
      </c>
      <c r="D293" s="9">
        <v>0.34201058200000001</v>
      </c>
      <c r="E293" s="11">
        <f t="shared" si="23"/>
        <v>120.0775320849999</v>
      </c>
      <c r="F293" s="13">
        <v>884.28171899999995</v>
      </c>
      <c r="G293" s="9">
        <v>29.738092040000002</v>
      </c>
      <c r="H293" s="11">
        <f t="shared" si="24"/>
        <v>0.36848327065706388</v>
      </c>
      <c r="I293" s="9">
        <f t="shared" si="20"/>
        <v>5.0032629289037657E-2</v>
      </c>
      <c r="J293" s="9">
        <v>2.6666289999999998E-3</v>
      </c>
      <c r="K293" s="9">
        <v>-0.84018041300000001</v>
      </c>
      <c r="L293" s="9">
        <f t="shared" si="21"/>
        <v>1.8436186879997003E-2</v>
      </c>
      <c r="M293" s="9">
        <v>3.0240212770000001</v>
      </c>
      <c r="N293" s="9">
        <v>2.6950730000000001E-3</v>
      </c>
      <c r="O293" s="9">
        <v>14.487464989999999</v>
      </c>
    </row>
    <row r="294" spans="1:15" x14ac:dyDescent="0.2">
      <c r="A294" s="7">
        <v>40299</v>
      </c>
      <c r="B294" s="8">
        <v>126.7</v>
      </c>
      <c r="C294" s="9">
        <f t="shared" si="22"/>
        <v>1.9000000000000057</v>
      </c>
      <c r="D294" s="9">
        <v>0.34201058200000001</v>
      </c>
      <c r="E294" s="11">
        <f t="shared" si="23"/>
        <v>2.4273310265999966</v>
      </c>
      <c r="F294" s="13">
        <v>884.28171899999995</v>
      </c>
      <c r="G294" s="9">
        <v>29.738092040000002</v>
      </c>
      <c r="H294" s="11">
        <f t="shared" si="24"/>
        <v>5.2390362364350448E-2</v>
      </c>
      <c r="I294" s="9">
        <f t="shared" si="20"/>
        <v>1.4379845069708956E-4</v>
      </c>
      <c r="J294" s="9">
        <v>2.6666289999999998E-3</v>
      </c>
      <c r="K294" s="9">
        <v>-0.84018041300000001</v>
      </c>
      <c r="L294" s="9">
        <f t="shared" si="21"/>
        <v>7.5336529394527044E-6</v>
      </c>
      <c r="M294" s="9">
        <v>3.0240212770000001</v>
      </c>
      <c r="N294" s="9">
        <v>2.6950730000000001E-3</v>
      </c>
      <c r="O294" s="9">
        <v>14.487464989999999</v>
      </c>
    </row>
    <row r="295" spans="1:15" x14ac:dyDescent="0.2">
      <c r="A295" s="7">
        <v>40330</v>
      </c>
      <c r="B295" s="8">
        <v>129.5</v>
      </c>
      <c r="C295" s="9">
        <f t="shared" si="22"/>
        <v>2.7999999999999972</v>
      </c>
      <c r="D295" s="9">
        <v>0.34201058200000001</v>
      </c>
      <c r="E295" s="11">
        <f t="shared" si="23"/>
        <v>6.0417119789999649</v>
      </c>
      <c r="F295" s="13">
        <v>884.28171899999995</v>
      </c>
      <c r="G295" s="9">
        <v>29.738092040000002</v>
      </c>
      <c r="H295" s="11">
        <f t="shared" si="24"/>
        <v>8.265457698812062E-2</v>
      </c>
      <c r="I295" s="9">
        <f t="shared" si="20"/>
        <v>5.6467781134585842E-4</v>
      </c>
      <c r="J295" s="9">
        <v>2.6666289999999998E-3</v>
      </c>
      <c r="K295" s="9">
        <v>-0.84018041300000001</v>
      </c>
      <c r="L295" s="9">
        <f t="shared" si="21"/>
        <v>4.6673205631369712E-5</v>
      </c>
      <c r="M295" s="9">
        <v>3.0240212770000001</v>
      </c>
      <c r="N295" s="9">
        <v>2.6950730000000001E-3</v>
      </c>
      <c r="O295" s="9">
        <v>14.487464989999999</v>
      </c>
    </row>
    <row r="296" spans="1:15" x14ac:dyDescent="0.2">
      <c r="A296" s="7">
        <v>40360</v>
      </c>
      <c r="B296" s="8">
        <v>128</v>
      </c>
      <c r="C296" s="9">
        <f t="shared" si="22"/>
        <v>-1.5</v>
      </c>
      <c r="D296" s="9">
        <v>0.34201058200000001</v>
      </c>
      <c r="E296" s="11">
        <f t="shared" si="23"/>
        <v>3.3930029841999785</v>
      </c>
      <c r="F296" s="13">
        <v>884.28171899999995</v>
      </c>
      <c r="G296" s="9">
        <v>29.738092040000002</v>
      </c>
      <c r="H296" s="11">
        <f t="shared" si="24"/>
        <v>-6.1941115103227043E-2</v>
      </c>
      <c r="I296" s="9">
        <f t="shared" si="20"/>
        <v>-2.3764958410841359E-4</v>
      </c>
      <c r="J296" s="9">
        <v>2.6666289999999998E-3</v>
      </c>
      <c r="K296" s="9">
        <v>-0.84018041300000001</v>
      </c>
      <c r="L296" s="9">
        <f t="shared" si="21"/>
        <v>1.4720280243493284E-5</v>
      </c>
      <c r="M296" s="9">
        <v>3.0240212770000001</v>
      </c>
      <c r="N296" s="9">
        <v>2.6950730000000001E-3</v>
      </c>
      <c r="O296" s="9">
        <v>14.487464989999999</v>
      </c>
    </row>
    <row r="297" spans="1:15" x14ac:dyDescent="0.2">
      <c r="A297" s="7">
        <v>40391</v>
      </c>
      <c r="B297" s="8">
        <v>142.5</v>
      </c>
      <c r="C297" s="9">
        <f t="shared" si="22"/>
        <v>14.5</v>
      </c>
      <c r="D297" s="9">
        <v>0.34201058200000001</v>
      </c>
      <c r="E297" s="11">
        <f t="shared" si="23"/>
        <v>200.44866436019996</v>
      </c>
      <c r="F297" s="13">
        <v>884.28171899999995</v>
      </c>
      <c r="G297" s="9">
        <v>29.738092040000002</v>
      </c>
      <c r="H297" s="11">
        <f t="shared" si="24"/>
        <v>0.47608936709713673</v>
      </c>
      <c r="I297" s="9">
        <f t="shared" si="20"/>
        <v>0.10791093272360694</v>
      </c>
      <c r="J297" s="9">
        <v>2.6666289999999998E-3</v>
      </c>
      <c r="K297" s="9">
        <v>-0.84018041300000001</v>
      </c>
      <c r="L297" s="9">
        <f t="shared" si="21"/>
        <v>5.137524766324373E-2</v>
      </c>
      <c r="M297" s="9">
        <v>3.0240212770000001</v>
      </c>
      <c r="N297" s="9">
        <v>2.6950730000000001E-3</v>
      </c>
      <c r="O297" s="9">
        <v>14.487464989999999</v>
      </c>
    </row>
    <row r="298" spans="1:15" x14ac:dyDescent="0.2">
      <c r="A298" s="7">
        <v>40422</v>
      </c>
      <c r="B298" s="8">
        <v>136.69999999999999</v>
      </c>
      <c r="C298" s="9">
        <f t="shared" si="22"/>
        <v>-5.8000000000000114</v>
      </c>
      <c r="D298" s="9">
        <v>0.34201058200000001</v>
      </c>
      <c r="E298" s="11">
        <f t="shared" si="23"/>
        <v>37.724293989400124</v>
      </c>
      <c r="F298" s="13">
        <v>884.28171899999995</v>
      </c>
      <c r="G298" s="9">
        <v>29.738092040000002</v>
      </c>
      <c r="H298" s="11">
        <f t="shared" si="24"/>
        <v>-0.20653680719457521</v>
      </c>
      <c r="I298" s="9">
        <f t="shared" si="20"/>
        <v>-8.8103340891082394E-3</v>
      </c>
      <c r="J298" s="9">
        <v>2.6666289999999998E-3</v>
      </c>
      <c r="K298" s="9">
        <v>-0.84018041300000001</v>
      </c>
      <c r="L298" s="9">
        <f t="shared" si="21"/>
        <v>1.8196582730819419E-3</v>
      </c>
      <c r="M298" s="9">
        <v>3.0240212770000001</v>
      </c>
      <c r="N298" s="9">
        <v>2.6950730000000001E-3</v>
      </c>
      <c r="O298" s="9">
        <v>14.487464989999999</v>
      </c>
    </row>
    <row r="299" spans="1:15" x14ac:dyDescent="0.2">
      <c r="A299" s="7">
        <v>40452</v>
      </c>
      <c r="B299" s="8">
        <v>142.80000000000001</v>
      </c>
      <c r="C299" s="9">
        <f t="shared" si="22"/>
        <v>6.1000000000000227</v>
      </c>
      <c r="D299" s="9">
        <v>0.34201058200000001</v>
      </c>
      <c r="E299" s="11">
        <f t="shared" si="23"/>
        <v>33.154442137800238</v>
      </c>
      <c r="F299" s="13">
        <v>884.28171899999995</v>
      </c>
      <c r="G299" s="9">
        <v>29.738092040000002</v>
      </c>
      <c r="H299" s="11">
        <f t="shared" si="24"/>
        <v>0.19362336394194649</v>
      </c>
      <c r="I299" s="9">
        <f t="shared" si="20"/>
        <v>7.2589412819768625E-3</v>
      </c>
      <c r="J299" s="9">
        <v>2.6666289999999998E-3</v>
      </c>
      <c r="K299" s="9">
        <v>-0.84018041300000001</v>
      </c>
      <c r="L299" s="9">
        <f t="shared" si="21"/>
        <v>1.4055006296734254E-3</v>
      </c>
      <c r="M299" s="9">
        <v>3.0240212770000001</v>
      </c>
      <c r="N299" s="9">
        <v>2.6950730000000001E-3</v>
      </c>
      <c r="O299" s="9">
        <v>14.487464989999999</v>
      </c>
    </row>
    <row r="300" spans="1:15" x14ac:dyDescent="0.2">
      <c r="A300" s="7">
        <v>40483</v>
      </c>
      <c r="B300" s="8">
        <v>155.69999999999999</v>
      </c>
      <c r="C300" s="9">
        <f t="shared" si="22"/>
        <v>12.899999999999977</v>
      </c>
      <c r="D300" s="9">
        <v>0.34201058200000001</v>
      </c>
      <c r="E300" s="11">
        <f t="shared" si="23"/>
        <v>157.70309822259941</v>
      </c>
      <c r="F300" s="13">
        <v>884.28171899999995</v>
      </c>
      <c r="G300" s="9">
        <v>29.738092040000002</v>
      </c>
      <c r="H300" s="11">
        <f t="shared" si="24"/>
        <v>0.42228631887709955</v>
      </c>
      <c r="I300" s="9">
        <f t="shared" si="20"/>
        <v>7.5304518240980403E-2</v>
      </c>
      <c r="J300" s="9">
        <v>2.6666289999999998E-3</v>
      </c>
      <c r="K300" s="9">
        <v>-0.84018041300000001</v>
      </c>
      <c r="L300" s="9">
        <f t="shared" si="21"/>
        <v>3.1800067802797011E-2</v>
      </c>
      <c r="M300" s="9">
        <v>3.0240212770000001</v>
      </c>
      <c r="N300" s="9">
        <v>2.6950730000000001E-3</v>
      </c>
      <c r="O300" s="9">
        <v>14.487464989999999</v>
      </c>
    </row>
    <row r="301" spans="1:15" x14ac:dyDescent="0.2">
      <c r="A301" s="7">
        <v>40513</v>
      </c>
      <c r="B301" s="8">
        <v>169.5</v>
      </c>
      <c r="C301" s="9">
        <f t="shared" si="22"/>
        <v>13.800000000000011</v>
      </c>
      <c r="D301" s="9">
        <v>0.34201058200000001</v>
      </c>
      <c r="E301" s="11">
        <f t="shared" si="23"/>
        <v>181.11747917500028</v>
      </c>
      <c r="F301" s="13">
        <v>884.28171899999995</v>
      </c>
      <c r="G301" s="9">
        <v>29.738092040000002</v>
      </c>
      <c r="H301" s="11">
        <f t="shared" si="24"/>
        <v>0.45255053350087115</v>
      </c>
      <c r="I301" s="9">
        <f t="shared" si="20"/>
        <v>9.2683247742101404E-2</v>
      </c>
      <c r="J301" s="9">
        <v>2.6666289999999998E-3</v>
      </c>
      <c r="K301" s="9">
        <v>-0.84018041300000001</v>
      </c>
      <c r="L301" s="9">
        <f t="shared" si="21"/>
        <v>4.1943853212281404E-2</v>
      </c>
      <c r="M301" s="9">
        <v>3.0240212770000001</v>
      </c>
      <c r="N301" s="9">
        <v>2.6950730000000001E-3</v>
      </c>
      <c r="O301" s="9">
        <v>14.487464989999999</v>
      </c>
    </row>
    <row r="302" spans="1:15" x14ac:dyDescent="0.2">
      <c r="A302" s="7">
        <v>40544</v>
      </c>
      <c r="B302" s="8">
        <v>180.8</v>
      </c>
      <c r="C302" s="9">
        <f t="shared" si="22"/>
        <v>11.300000000000011</v>
      </c>
      <c r="D302" s="9">
        <v>0.34201058200000001</v>
      </c>
      <c r="E302" s="11">
        <f t="shared" si="23"/>
        <v>120.07753208500021</v>
      </c>
      <c r="F302" s="13">
        <v>884.28171899999995</v>
      </c>
      <c r="G302" s="9">
        <v>29.738092040000002</v>
      </c>
      <c r="H302" s="11">
        <f t="shared" si="24"/>
        <v>0.36848327065706432</v>
      </c>
      <c r="I302" s="9">
        <f t="shared" si="20"/>
        <v>5.0032629289037837E-2</v>
      </c>
      <c r="J302" s="9">
        <v>2.6666289999999998E-3</v>
      </c>
      <c r="K302" s="9">
        <v>-0.84018041300000001</v>
      </c>
      <c r="L302" s="9">
        <f t="shared" si="21"/>
        <v>1.8436186879997093E-2</v>
      </c>
      <c r="M302" s="9">
        <v>3.0240212770000001</v>
      </c>
      <c r="N302" s="9">
        <v>2.6950730000000001E-3</v>
      </c>
      <c r="O302" s="9">
        <v>14.487464989999999</v>
      </c>
    </row>
    <row r="303" spans="1:15" x14ac:dyDescent="0.2">
      <c r="A303" s="7">
        <v>40575</v>
      </c>
      <c r="B303" s="8">
        <v>179.1</v>
      </c>
      <c r="C303" s="9">
        <f t="shared" si="22"/>
        <v>-1.7000000000000171</v>
      </c>
      <c r="D303" s="9">
        <v>0.34201058200000001</v>
      </c>
      <c r="E303" s="11">
        <f t="shared" si="23"/>
        <v>4.1698072170000477</v>
      </c>
      <c r="F303" s="13">
        <v>884.28171899999995</v>
      </c>
      <c r="G303" s="9">
        <v>29.738092040000002</v>
      </c>
      <c r="H303" s="11">
        <f t="shared" si="24"/>
        <v>-6.8666496130732155E-2</v>
      </c>
      <c r="I303" s="9">
        <f t="shared" si="20"/>
        <v>-3.23768550681315E-4</v>
      </c>
      <c r="J303" s="9">
        <v>2.6666289999999998E-3</v>
      </c>
      <c r="K303" s="9">
        <v>-0.84018041300000001</v>
      </c>
      <c r="L303" s="9">
        <f t="shared" si="21"/>
        <v>2.2232051932611274E-5</v>
      </c>
      <c r="M303" s="9">
        <v>3.0240212770000001</v>
      </c>
      <c r="N303" s="9">
        <v>2.6950730000000001E-3</v>
      </c>
      <c r="O303" s="9">
        <v>14.487464989999999</v>
      </c>
    </row>
    <row r="304" spans="1:15" x14ac:dyDescent="0.2">
      <c r="A304" s="7">
        <v>40603</v>
      </c>
      <c r="B304" s="8">
        <v>180.8</v>
      </c>
      <c r="C304" s="9">
        <f t="shared" si="22"/>
        <v>1.7000000000000171</v>
      </c>
      <c r="D304" s="9">
        <v>0.34201058200000001</v>
      </c>
      <c r="E304" s="11">
        <f t="shared" si="23"/>
        <v>1.8441352594000253</v>
      </c>
      <c r="F304" s="13">
        <v>884.28171899999995</v>
      </c>
      <c r="G304" s="9">
        <v>29.738092040000002</v>
      </c>
      <c r="H304" s="11">
        <f t="shared" si="24"/>
        <v>4.5664981336846287E-2</v>
      </c>
      <c r="I304" s="9">
        <f t="shared" si="20"/>
        <v>9.5224752700284732E-5</v>
      </c>
      <c r="J304" s="9">
        <v>2.6666289999999998E-3</v>
      </c>
      <c r="K304" s="9">
        <v>-0.84018041300000001</v>
      </c>
      <c r="L304" s="9">
        <f t="shared" si="21"/>
        <v>4.3484365548643056E-6</v>
      </c>
      <c r="M304" s="9">
        <v>3.0240212770000001</v>
      </c>
      <c r="N304" s="9">
        <v>2.6950730000000001E-3</v>
      </c>
      <c r="O304" s="9">
        <v>14.487464989999999</v>
      </c>
    </row>
    <row r="305" spans="1:15" x14ac:dyDescent="0.2">
      <c r="A305" s="7">
        <v>40634</v>
      </c>
      <c r="B305" s="8">
        <v>188.2</v>
      </c>
      <c r="C305" s="9">
        <f t="shared" si="22"/>
        <v>7.3999999999999773</v>
      </c>
      <c r="D305" s="9">
        <v>0.34201058200000001</v>
      </c>
      <c r="E305" s="11">
        <f t="shared" si="23"/>
        <v>49.815214624599655</v>
      </c>
      <c r="F305" s="13">
        <v>884.28171899999995</v>
      </c>
      <c r="G305" s="9">
        <v>29.738092040000002</v>
      </c>
      <c r="H305" s="11">
        <f t="shared" si="24"/>
        <v>0.23733834062072451</v>
      </c>
      <c r="I305" s="9">
        <f t="shared" si="20"/>
        <v>1.3369147192988831E-2</v>
      </c>
      <c r="J305" s="9">
        <v>2.6666289999999998E-3</v>
      </c>
      <c r="K305" s="9">
        <v>-0.84018041300000001</v>
      </c>
      <c r="L305" s="9">
        <f t="shared" si="21"/>
        <v>3.1730112102981859E-3</v>
      </c>
      <c r="M305" s="9">
        <v>3.0240212770000001</v>
      </c>
      <c r="N305" s="9">
        <v>2.6950730000000001E-3</v>
      </c>
      <c r="O305" s="9">
        <v>14.487464989999999</v>
      </c>
    </row>
    <row r="306" spans="1:15" x14ac:dyDescent="0.2">
      <c r="A306" s="7">
        <v>40664</v>
      </c>
      <c r="B306" s="8">
        <v>195.8</v>
      </c>
      <c r="C306" s="9">
        <f t="shared" si="22"/>
        <v>7.6000000000000227</v>
      </c>
      <c r="D306" s="9">
        <v>0.34201058200000001</v>
      </c>
      <c r="E306" s="11">
        <f t="shared" si="23"/>
        <v>52.678410391800305</v>
      </c>
      <c r="F306" s="13">
        <v>884.28171899999995</v>
      </c>
      <c r="G306" s="9">
        <v>29.738092040000002</v>
      </c>
      <c r="H306" s="11">
        <f t="shared" si="24"/>
        <v>0.24406372164823059</v>
      </c>
      <c r="I306" s="9">
        <f t="shared" si="20"/>
        <v>1.4538168168654175E-2</v>
      </c>
      <c r="J306" s="9">
        <v>2.6666289999999998E-3</v>
      </c>
      <c r="K306" s="9">
        <v>-0.84018041300000001</v>
      </c>
      <c r="L306" s="9">
        <f t="shared" si="21"/>
        <v>3.5482394291895787E-3</v>
      </c>
      <c r="M306" s="9">
        <v>3.0240212770000001</v>
      </c>
      <c r="N306" s="9">
        <v>2.6950730000000001E-3</v>
      </c>
      <c r="O306" s="9">
        <v>14.487464989999999</v>
      </c>
    </row>
    <row r="307" spans="1:15" x14ac:dyDescent="0.2">
      <c r="A307" s="7">
        <v>40695</v>
      </c>
      <c r="B307" s="8">
        <v>201.7</v>
      </c>
      <c r="C307" s="9">
        <f t="shared" si="22"/>
        <v>5.8999999999999773</v>
      </c>
      <c r="D307" s="9">
        <v>0.34201058200000001</v>
      </c>
      <c r="E307" s="11">
        <f t="shared" si="23"/>
        <v>30.89124637059972</v>
      </c>
      <c r="F307" s="13">
        <v>884.28171899999995</v>
      </c>
      <c r="G307" s="9">
        <v>29.738092040000002</v>
      </c>
      <c r="H307" s="11">
        <f t="shared" si="24"/>
        <v>0.18689798291444043</v>
      </c>
      <c r="I307" s="9">
        <f t="shared" si="20"/>
        <v>6.5285065311429646E-3</v>
      </c>
      <c r="J307" s="9">
        <v>2.6666289999999998E-3</v>
      </c>
      <c r="K307" s="9">
        <v>-0.84018041300000001</v>
      </c>
      <c r="L307" s="9">
        <f t="shared" si="21"/>
        <v>1.2201647021143705E-3</v>
      </c>
      <c r="M307" s="9">
        <v>3.0240212770000001</v>
      </c>
      <c r="N307" s="9">
        <v>2.6950730000000001E-3</v>
      </c>
      <c r="O307" s="9">
        <v>14.487464989999999</v>
      </c>
    </row>
    <row r="308" spans="1:15" x14ac:dyDescent="0.2">
      <c r="A308" s="7">
        <v>40725</v>
      </c>
      <c r="B308" s="8">
        <v>199.9</v>
      </c>
      <c r="C308" s="9">
        <f t="shared" si="22"/>
        <v>-1.7999999999999829</v>
      </c>
      <c r="D308" s="9">
        <v>0.34201058200000001</v>
      </c>
      <c r="E308" s="11">
        <f t="shared" si="23"/>
        <v>4.588209333399905</v>
      </c>
      <c r="F308" s="13">
        <v>884.28171899999995</v>
      </c>
      <c r="G308" s="9">
        <v>29.738092040000002</v>
      </c>
      <c r="H308" s="11">
        <f t="shared" si="24"/>
        <v>-7.2029186644483281E-2</v>
      </c>
      <c r="I308" s="9">
        <f t="shared" si="20"/>
        <v>-3.7370209472167365E-4</v>
      </c>
      <c r="J308" s="9">
        <v>2.6666289999999998E-3</v>
      </c>
      <c r="K308" s="9">
        <v>-0.84018041300000001</v>
      </c>
      <c r="L308" s="9">
        <f t="shared" si="21"/>
        <v>2.6917457930141801E-5</v>
      </c>
      <c r="M308" s="9">
        <v>3.0240212770000001</v>
      </c>
      <c r="N308" s="9">
        <v>2.6950730000000001E-3</v>
      </c>
      <c r="O308" s="9">
        <v>14.487464989999999</v>
      </c>
    </row>
    <row r="309" spans="1:15" x14ac:dyDescent="0.2">
      <c r="A309" s="7">
        <v>40756</v>
      </c>
      <c r="B309" s="8">
        <v>200</v>
      </c>
      <c r="C309" s="9">
        <f t="shared" si="22"/>
        <v>9.9999999999994316E-2</v>
      </c>
      <c r="D309" s="9">
        <v>0.34201058200000001</v>
      </c>
      <c r="E309" s="11">
        <f t="shared" si="23"/>
        <v>5.8569121799981479E-2</v>
      </c>
      <c r="F309" s="13">
        <v>884.28171899999995</v>
      </c>
      <c r="G309" s="9">
        <v>29.738092040000002</v>
      </c>
      <c r="H309" s="11">
        <f t="shared" si="24"/>
        <v>-8.1380668831908583E-3</v>
      </c>
      <c r="I309" s="9">
        <f t="shared" si="20"/>
        <v>-5.389689726092844E-7</v>
      </c>
      <c r="J309" s="9">
        <v>2.6666289999999998E-3</v>
      </c>
      <c r="K309" s="9">
        <v>-0.84018041300000001</v>
      </c>
      <c r="L309" s="9">
        <f t="shared" si="21"/>
        <v>4.3861655470590183E-9</v>
      </c>
      <c r="M309" s="9">
        <v>3.0240212770000001</v>
      </c>
      <c r="N309" s="9">
        <v>2.6950730000000001E-3</v>
      </c>
      <c r="O309" s="9">
        <v>14.487464989999999</v>
      </c>
    </row>
    <row r="310" spans="1:15" x14ac:dyDescent="0.2">
      <c r="A310" s="7">
        <v>40787</v>
      </c>
      <c r="B310" s="8">
        <v>173.5</v>
      </c>
      <c r="C310" s="9">
        <f t="shared" si="22"/>
        <v>-26.5</v>
      </c>
      <c r="D310" s="9">
        <v>0.34201058200000001</v>
      </c>
      <c r="E310" s="11">
        <f t="shared" si="23"/>
        <v>720.49353208419996</v>
      </c>
      <c r="F310" s="13">
        <v>884.28171899999995</v>
      </c>
      <c r="G310" s="9">
        <v>29.738092040000002</v>
      </c>
      <c r="H310" s="11">
        <f t="shared" si="24"/>
        <v>-0.90261374354129542</v>
      </c>
      <c r="I310" s="9">
        <f t="shared" si="20"/>
        <v>-0.73536986013085193</v>
      </c>
      <c r="J310" s="9">
        <v>2.6666289999999998E-3</v>
      </c>
      <c r="K310" s="9">
        <v>-0.84018041300000001</v>
      </c>
      <c r="L310" s="9">
        <f t="shared" si="21"/>
        <v>0.66375494234014709</v>
      </c>
      <c r="M310" s="9">
        <v>3.0240212770000001</v>
      </c>
      <c r="N310" s="9">
        <v>2.6950730000000001E-3</v>
      </c>
      <c r="O310" s="9">
        <v>14.487464989999999</v>
      </c>
    </row>
    <row r="311" spans="1:15" x14ac:dyDescent="0.2">
      <c r="A311" s="7">
        <v>40817</v>
      </c>
      <c r="B311" s="8">
        <v>170.6</v>
      </c>
      <c r="C311" s="9">
        <f t="shared" si="22"/>
        <v>-2.9000000000000057</v>
      </c>
      <c r="D311" s="9">
        <v>0.34201058200000001</v>
      </c>
      <c r="E311" s="11">
        <f t="shared" si="23"/>
        <v>10.510632613800015</v>
      </c>
      <c r="F311" s="13">
        <v>884.28171899999995</v>
      </c>
      <c r="G311" s="9">
        <v>29.738092040000002</v>
      </c>
      <c r="H311" s="11">
        <f t="shared" si="24"/>
        <v>-0.10901878229575906</v>
      </c>
      <c r="I311" s="9">
        <f t="shared" si="20"/>
        <v>-1.2956985727316716E-3</v>
      </c>
      <c r="J311" s="9">
        <v>2.6666289999999998E-3</v>
      </c>
      <c r="K311" s="9">
        <v>-0.84018041300000001</v>
      </c>
      <c r="L311" s="9">
        <f t="shared" si="21"/>
        <v>1.4125548062155985E-4</v>
      </c>
      <c r="M311" s="9">
        <v>3.0240212770000001</v>
      </c>
      <c r="N311" s="9">
        <v>2.6950730000000001E-3</v>
      </c>
      <c r="O311" s="9">
        <v>14.487464989999999</v>
      </c>
    </row>
    <row r="312" spans="1:15" x14ac:dyDescent="0.2">
      <c r="A312" s="7">
        <v>40848</v>
      </c>
      <c r="B312" s="8">
        <v>180.6</v>
      </c>
      <c r="C312" s="9">
        <f t="shared" si="22"/>
        <v>10</v>
      </c>
      <c r="D312" s="9">
        <v>0.34201058200000001</v>
      </c>
      <c r="E312" s="11">
        <f t="shared" si="23"/>
        <v>93.276759598199973</v>
      </c>
      <c r="F312" s="13">
        <v>884.28171899999995</v>
      </c>
      <c r="G312" s="9">
        <v>29.738092040000002</v>
      </c>
      <c r="H312" s="11">
        <f t="shared" si="24"/>
        <v>0.32476829397828438</v>
      </c>
      <c r="I312" s="9">
        <f t="shared" si="20"/>
        <v>3.425475548741759E-2</v>
      </c>
      <c r="J312" s="9">
        <v>2.6666289999999998E-3</v>
      </c>
      <c r="K312" s="9">
        <v>-0.84018041300000001</v>
      </c>
      <c r="L312" s="9">
        <f t="shared" si="21"/>
        <v>1.1124858500291887E-2</v>
      </c>
      <c r="M312" s="9">
        <v>3.0240212770000001</v>
      </c>
      <c r="N312" s="9">
        <v>2.6950730000000001E-3</v>
      </c>
      <c r="O312" s="9">
        <v>14.487464989999999</v>
      </c>
    </row>
    <row r="313" spans="1:15" x14ac:dyDescent="0.2">
      <c r="A313" s="7">
        <v>40878</v>
      </c>
      <c r="B313" s="8">
        <v>189</v>
      </c>
      <c r="C313" s="9">
        <f t="shared" si="22"/>
        <v>8.4000000000000057</v>
      </c>
      <c r="D313" s="9">
        <v>0.34201058200000001</v>
      </c>
      <c r="E313" s="11">
        <f t="shared" si="23"/>
        <v>64.93119346060007</v>
      </c>
      <c r="F313" s="13">
        <v>884.28171899999995</v>
      </c>
      <c r="G313" s="9">
        <v>29.738092040000002</v>
      </c>
      <c r="H313" s="11">
        <f t="shared" si="24"/>
        <v>0.27096524575824821</v>
      </c>
      <c r="I313" s="9">
        <f t="shared" si="20"/>
        <v>1.9894854823140542E-2</v>
      </c>
      <c r="J313" s="9">
        <v>2.6666289999999998E-3</v>
      </c>
      <c r="K313" s="9">
        <v>-0.84018041300000001</v>
      </c>
      <c r="L313" s="9">
        <f t="shared" si="21"/>
        <v>5.3908142264769464E-3</v>
      </c>
      <c r="M313" s="9">
        <v>3.0240212770000001</v>
      </c>
      <c r="N313" s="9">
        <v>2.6950730000000001E-3</v>
      </c>
      <c r="O313" s="9">
        <v>14.487464989999999</v>
      </c>
    </row>
    <row r="314" spans="1:15" x14ac:dyDescent="0.2">
      <c r="A314" s="7">
        <v>40909</v>
      </c>
      <c r="B314" s="8">
        <v>190.9</v>
      </c>
      <c r="C314" s="9">
        <f t="shared" si="22"/>
        <v>1.9000000000000057</v>
      </c>
      <c r="D314" s="9">
        <v>0.34201058200000001</v>
      </c>
      <c r="E314" s="11">
        <f t="shared" si="23"/>
        <v>2.4273310265999966</v>
      </c>
      <c r="F314" s="13">
        <v>884.28171899999995</v>
      </c>
      <c r="G314" s="9">
        <v>29.738092040000002</v>
      </c>
      <c r="H314" s="11">
        <f t="shared" si="24"/>
        <v>5.2390362364350448E-2</v>
      </c>
      <c r="I314" s="9">
        <f t="shared" si="20"/>
        <v>1.4379845069708956E-4</v>
      </c>
      <c r="J314" s="9">
        <v>2.6666289999999998E-3</v>
      </c>
      <c r="K314" s="9">
        <v>-0.84018041300000001</v>
      </c>
      <c r="L314" s="9">
        <f t="shared" si="21"/>
        <v>7.5336529394527044E-6</v>
      </c>
      <c r="M314" s="9">
        <v>3.0240212770000001</v>
      </c>
      <c r="N314" s="9">
        <v>2.6950730000000001E-3</v>
      </c>
      <c r="O314" s="9">
        <v>14.487464989999999</v>
      </c>
    </row>
    <row r="315" spans="1:15" x14ac:dyDescent="0.2">
      <c r="A315" s="7">
        <v>40940</v>
      </c>
      <c r="B315" s="8">
        <v>206.5</v>
      </c>
      <c r="C315" s="9">
        <f t="shared" si="22"/>
        <v>15.599999999999994</v>
      </c>
      <c r="D315" s="9">
        <v>0.34201058200000001</v>
      </c>
      <c r="E315" s="11">
        <f t="shared" si="23"/>
        <v>232.8062410797998</v>
      </c>
      <c r="F315" s="13">
        <v>884.28171899999995</v>
      </c>
      <c r="G315" s="9">
        <v>29.738092040000002</v>
      </c>
      <c r="H315" s="11">
        <f t="shared" si="24"/>
        <v>0.51307896274841147</v>
      </c>
      <c r="I315" s="9">
        <f t="shared" si="20"/>
        <v>0.13506804823894542</v>
      </c>
      <c r="J315" s="9">
        <v>2.6666289999999998E-3</v>
      </c>
      <c r="K315" s="9">
        <v>-0.84018041300000001</v>
      </c>
      <c r="L315" s="9">
        <f t="shared" si="21"/>
        <v>6.9300574090890521E-2</v>
      </c>
      <c r="M315" s="9">
        <v>3.0240212770000001</v>
      </c>
      <c r="N315" s="9">
        <v>2.6950730000000001E-3</v>
      </c>
      <c r="O315" s="9">
        <v>14.487464989999999</v>
      </c>
    </row>
    <row r="316" spans="1:15" x14ac:dyDescent="0.2">
      <c r="A316" s="7">
        <v>40969</v>
      </c>
      <c r="B316" s="8">
        <v>217.6</v>
      </c>
      <c r="C316" s="9">
        <f t="shared" si="22"/>
        <v>11.099999999999994</v>
      </c>
      <c r="D316" s="9">
        <v>0.34201058200000001</v>
      </c>
      <c r="E316" s="11">
        <f t="shared" si="23"/>
        <v>115.73433631779984</v>
      </c>
      <c r="F316" s="13">
        <v>884.28171899999995</v>
      </c>
      <c r="G316" s="9">
        <v>29.738092040000002</v>
      </c>
      <c r="H316" s="11">
        <f t="shared" si="24"/>
        <v>0.36175788962955924</v>
      </c>
      <c r="I316" s="9">
        <f t="shared" si="20"/>
        <v>4.7342810310186577E-2</v>
      </c>
      <c r="J316" s="9">
        <v>2.6666289999999998E-3</v>
      </c>
      <c r="K316" s="9">
        <v>-0.84018041300000001</v>
      </c>
      <c r="L316" s="9">
        <f t="shared" si="21"/>
        <v>1.7126635146945634E-2</v>
      </c>
      <c r="M316" s="9">
        <v>3.0240212770000001</v>
      </c>
      <c r="N316" s="9">
        <v>2.6950730000000001E-3</v>
      </c>
      <c r="O316" s="9">
        <v>14.487464989999999</v>
      </c>
    </row>
    <row r="317" spans="1:15" x14ac:dyDescent="0.2">
      <c r="A317" s="7">
        <v>41000</v>
      </c>
      <c r="B317" s="8">
        <v>228.6</v>
      </c>
      <c r="C317" s="9">
        <f t="shared" si="22"/>
        <v>11</v>
      </c>
      <c r="D317" s="9">
        <v>0.34201058200000001</v>
      </c>
      <c r="E317" s="11">
        <f t="shared" si="23"/>
        <v>113.59273843419997</v>
      </c>
      <c r="F317" s="13">
        <v>884.28171899999995</v>
      </c>
      <c r="G317" s="9">
        <v>29.738092040000002</v>
      </c>
      <c r="H317" s="11">
        <f t="shared" si="24"/>
        <v>0.35839519911580714</v>
      </c>
      <c r="I317" s="9">
        <f t="shared" si="20"/>
        <v>4.6034830699992417E-2</v>
      </c>
      <c r="J317" s="9">
        <v>2.6666289999999998E-3</v>
      </c>
      <c r="K317" s="9">
        <v>-0.84018041300000001</v>
      </c>
      <c r="L317" s="9">
        <f t="shared" si="21"/>
        <v>1.6498662314986253E-2</v>
      </c>
      <c r="M317" s="9">
        <v>3.0240212770000001</v>
      </c>
      <c r="N317" s="9">
        <v>2.6950730000000001E-3</v>
      </c>
      <c r="O317" s="9">
        <v>14.487464989999999</v>
      </c>
    </row>
    <row r="318" spans="1:15" x14ac:dyDescent="0.2">
      <c r="A318" s="7">
        <v>41030</v>
      </c>
      <c r="B318" s="8">
        <v>216.9</v>
      </c>
      <c r="C318" s="9">
        <f t="shared" si="22"/>
        <v>-11.699999999999989</v>
      </c>
      <c r="D318" s="9">
        <v>0.34201058200000001</v>
      </c>
      <c r="E318" s="11">
        <f t="shared" si="23"/>
        <v>145.01001885699972</v>
      </c>
      <c r="F318" s="13">
        <v>884.28171899999995</v>
      </c>
      <c r="G318" s="9">
        <v>29.738092040000002</v>
      </c>
      <c r="H318" s="11">
        <f t="shared" si="24"/>
        <v>-0.40493554750595856</v>
      </c>
      <c r="I318" s="9">
        <f t="shared" si="20"/>
        <v>-6.6398414585987456E-2</v>
      </c>
      <c r="J318" s="9">
        <v>2.6666289999999998E-3</v>
      </c>
      <c r="K318" s="9">
        <v>-0.84018041300000001</v>
      </c>
      <c r="L318" s="9">
        <f t="shared" si="21"/>
        <v>2.6887078363904457E-2</v>
      </c>
      <c r="M318" s="9">
        <v>3.0240212770000001</v>
      </c>
      <c r="N318" s="9">
        <v>2.6950730000000001E-3</v>
      </c>
      <c r="O318" s="9">
        <v>14.487464989999999</v>
      </c>
    </row>
    <row r="319" spans="1:15" x14ac:dyDescent="0.2">
      <c r="A319" s="7">
        <v>41061</v>
      </c>
      <c r="B319" s="8">
        <v>203.2</v>
      </c>
      <c r="C319" s="9">
        <f t="shared" si="22"/>
        <v>-13.700000000000017</v>
      </c>
      <c r="D319" s="9">
        <v>0.34201058200000001</v>
      </c>
      <c r="E319" s="11">
        <f t="shared" si="23"/>
        <v>197.17806118500047</v>
      </c>
      <c r="F319" s="13">
        <v>884.28171899999995</v>
      </c>
      <c r="G319" s="9">
        <v>29.738092040000002</v>
      </c>
      <c r="H319" s="11">
        <f t="shared" si="24"/>
        <v>-0.47218935778100501</v>
      </c>
      <c r="I319" s="9">
        <f t="shared" si="20"/>
        <v>-0.10528065643105877</v>
      </c>
      <c r="J319" s="9">
        <v>2.6666289999999998E-3</v>
      </c>
      <c r="K319" s="9">
        <v>-0.84018041300000001</v>
      </c>
      <c r="L319" s="9">
        <f t="shared" si="21"/>
        <v>4.9712405546944276E-2</v>
      </c>
      <c r="M319" s="9">
        <v>3.0240212770000001</v>
      </c>
      <c r="N319" s="9">
        <v>2.6950730000000001E-3</v>
      </c>
      <c r="O319" s="9">
        <v>14.487464989999999</v>
      </c>
    </row>
    <row r="320" spans="1:15" x14ac:dyDescent="0.2">
      <c r="A320" s="7">
        <v>41091</v>
      </c>
      <c r="B320" s="8">
        <v>215.3</v>
      </c>
      <c r="C320" s="9">
        <f t="shared" si="22"/>
        <v>12.100000000000023</v>
      </c>
      <c r="D320" s="9">
        <v>0.34201058200000001</v>
      </c>
      <c r="E320" s="11">
        <f t="shared" si="23"/>
        <v>138.2503151538005</v>
      </c>
      <c r="F320" s="13">
        <v>884.28171899999995</v>
      </c>
      <c r="G320" s="9">
        <v>29.738092040000002</v>
      </c>
      <c r="H320" s="11">
        <f t="shared" si="24"/>
        <v>0.39538479476708288</v>
      </c>
      <c r="I320" s="9">
        <f t="shared" si="20"/>
        <v>6.1810163326987876E-2</v>
      </c>
      <c r="J320" s="9">
        <v>2.6666289999999998E-3</v>
      </c>
      <c r="K320" s="9">
        <v>-0.84018041300000001</v>
      </c>
      <c r="L320" s="9">
        <f t="shared" si="21"/>
        <v>2.4438798741560974E-2</v>
      </c>
      <c r="M320" s="9">
        <v>3.0240212770000001</v>
      </c>
      <c r="N320" s="9">
        <v>2.6950730000000001E-3</v>
      </c>
      <c r="O320" s="9">
        <v>14.487464989999999</v>
      </c>
    </row>
    <row r="321" spans="1:15" x14ac:dyDescent="0.2">
      <c r="A321" s="7">
        <v>41122</v>
      </c>
      <c r="B321" s="8">
        <v>218.8</v>
      </c>
      <c r="C321" s="9">
        <f t="shared" si="22"/>
        <v>3.5</v>
      </c>
      <c r="D321" s="9">
        <v>0.34201058200000001</v>
      </c>
      <c r="E321" s="11">
        <f t="shared" si="23"/>
        <v>9.9728971641999795</v>
      </c>
      <c r="F321" s="13">
        <v>884.28171899999995</v>
      </c>
      <c r="G321" s="9">
        <v>29.738092040000002</v>
      </c>
      <c r="H321" s="11">
        <f t="shared" si="24"/>
        <v>0.10619341058438664</v>
      </c>
      <c r="I321" s="9">
        <f t="shared" si="20"/>
        <v>1.1975473868475616E-3</v>
      </c>
      <c r="J321" s="9">
        <v>2.6666289999999998E-3</v>
      </c>
      <c r="K321" s="9">
        <v>-0.84018041300000001</v>
      </c>
      <c r="L321" s="9">
        <f t="shared" si="21"/>
        <v>1.2717164134576242E-4</v>
      </c>
      <c r="M321" s="9">
        <v>3.0240212770000001</v>
      </c>
      <c r="N321" s="9">
        <v>2.6950730000000001E-3</v>
      </c>
      <c r="O321" s="9">
        <v>14.487464989999999</v>
      </c>
    </row>
    <row r="322" spans="1:15" x14ac:dyDescent="0.2">
      <c r="A322" s="7">
        <v>41153</v>
      </c>
      <c r="B322" s="8">
        <v>222.5</v>
      </c>
      <c r="C322" s="9">
        <f t="shared" si="22"/>
        <v>3.6999999999999886</v>
      </c>
      <c r="D322" s="9">
        <v>0.34201058200000001</v>
      </c>
      <c r="E322" s="11">
        <f t="shared" si="23"/>
        <v>11.276092931399903</v>
      </c>
      <c r="F322" s="13">
        <v>884.28171899999995</v>
      </c>
      <c r="G322" s="9">
        <v>29.738092040000002</v>
      </c>
      <c r="H322" s="11">
        <f t="shared" si="24"/>
        <v>0.11291879161189081</v>
      </c>
      <c r="I322" s="9">
        <f t="shared" si="20"/>
        <v>1.4397883853791273E-3</v>
      </c>
      <c r="J322" s="9">
        <v>2.6666289999999998E-3</v>
      </c>
      <c r="K322" s="9">
        <v>-0.84018041300000001</v>
      </c>
      <c r="L322" s="9">
        <f t="shared" si="21"/>
        <v>1.625791646538464E-4</v>
      </c>
      <c r="M322" s="9">
        <v>3.0240212770000001</v>
      </c>
      <c r="N322" s="9">
        <v>2.6950730000000001E-3</v>
      </c>
      <c r="O322" s="9">
        <v>14.487464989999999</v>
      </c>
    </row>
    <row r="323" spans="1:15" x14ac:dyDescent="0.2">
      <c r="A323" s="7">
        <v>41183</v>
      </c>
      <c r="B323" s="8">
        <v>232.1</v>
      </c>
      <c r="C323" s="9">
        <f t="shared" si="22"/>
        <v>9.5999999999999943</v>
      </c>
      <c r="D323" s="9">
        <v>0.34201058200000001</v>
      </c>
      <c r="E323" s="11">
        <f t="shared" si="23"/>
        <v>85.710368063799862</v>
      </c>
      <c r="F323" s="13">
        <v>884.28171899999995</v>
      </c>
      <c r="G323" s="9">
        <v>29.738092040000002</v>
      </c>
      <c r="H323" s="11">
        <f t="shared" si="24"/>
        <v>0.3113175319232751</v>
      </c>
      <c r="I323" s="9">
        <f t="shared" si="20"/>
        <v>3.017246111861422E-2</v>
      </c>
      <c r="J323" s="9">
        <v>2.6666289999999998E-3</v>
      </c>
      <c r="K323" s="9">
        <v>-0.84018041300000001</v>
      </c>
      <c r="L323" s="9">
        <f t="shared" si="21"/>
        <v>9.3932161274979595E-3</v>
      </c>
      <c r="M323" s="9">
        <v>3.0240212770000001</v>
      </c>
      <c r="N323" s="9">
        <v>2.6950730000000001E-3</v>
      </c>
      <c r="O323" s="9">
        <v>14.487464989999999</v>
      </c>
    </row>
    <row r="324" spans="1:15" x14ac:dyDescent="0.2">
      <c r="A324" s="7">
        <v>41214</v>
      </c>
      <c r="B324" s="8">
        <v>227</v>
      </c>
      <c r="C324" s="9">
        <f t="shared" si="22"/>
        <v>-5.0999999999999943</v>
      </c>
      <c r="D324" s="9">
        <v>0.34201058200000001</v>
      </c>
      <c r="E324" s="11">
        <f t="shared" si="23"/>
        <v>29.615479174599919</v>
      </c>
      <c r="F324" s="13">
        <v>884.28171899999995</v>
      </c>
      <c r="G324" s="9">
        <v>29.738092040000002</v>
      </c>
      <c r="H324" s="11">
        <f t="shared" si="24"/>
        <v>-0.18299797359830872</v>
      </c>
      <c r="I324" s="9">
        <f t="shared" ref="I324:I380" si="25">H324^3</f>
        <v>-6.1282834157556348E-3</v>
      </c>
      <c r="J324" s="9">
        <v>2.6666289999999998E-3</v>
      </c>
      <c r="K324" s="9">
        <v>-0.84018041300000001</v>
      </c>
      <c r="L324" s="9">
        <f t="shared" ref="L324:L380" si="26">H324^4</f>
        <v>1.1214634467194028E-3</v>
      </c>
      <c r="M324" s="9">
        <v>3.0240212770000001</v>
      </c>
      <c r="N324" s="9">
        <v>2.6950730000000001E-3</v>
      </c>
      <c r="O324" s="9">
        <v>14.487464989999999</v>
      </c>
    </row>
    <row r="325" spans="1:15" x14ac:dyDescent="0.2">
      <c r="A325" s="7">
        <v>41244</v>
      </c>
      <c r="B325" s="8">
        <v>232.4</v>
      </c>
      <c r="C325" s="9">
        <f t="shared" ref="C325:C380" si="27">B325-B324</f>
        <v>5.4000000000000057</v>
      </c>
      <c r="D325" s="9">
        <v>0.34201058200000001</v>
      </c>
      <c r="E325" s="11">
        <f t="shared" si="23"/>
        <v>25.583256952600031</v>
      </c>
      <c r="F325" s="13">
        <v>884.28171899999995</v>
      </c>
      <c r="G325" s="9">
        <v>29.738092040000002</v>
      </c>
      <c r="H325" s="11">
        <f t="shared" si="24"/>
        <v>0.17008453034568</v>
      </c>
      <c r="I325" s="9">
        <f t="shared" si="25"/>
        <v>4.9203324257179213E-3</v>
      </c>
      <c r="J325" s="9">
        <v>2.6666289999999998E-3</v>
      </c>
      <c r="K325" s="9">
        <v>-0.84018041300000001</v>
      </c>
      <c r="L325" s="9">
        <f t="shared" si="26"/>
        <v>8.3687242977285305E-4</v>
      </c>
      <c r="M325" s="9">
        <v>3.0240212770000001</v>
      </c>
      <c r="N325" s="9">
        <v>2.6950730000000001E-3</v>
      </c>
      <c r="O325" s="9">
        <v>14.487464989999999</v>
      </c>
    </row>
    <row r="326" spans="1:15" x14ac:dyDescent="0.2">
      <c r="A326" s="7">
        <v>41275</v>
      </c>
      <c r="B326" s="8">
        <v>231.1</v>
      </c>
      <c r="C326" s="9">
        <f t="shared" si="27"/>
        <v>-1.3000000000000114</v>
      </c>
      <c r="D326" s="9">
        <v>0.34201058200000001</v>
      </c>
      <c r="E326" s="11">
        <f t="shared" ref="E326:E380" si="28">(C326-D323)^2</f>
        <v>2.6961987514000159</v>
      </c>
      <c r="F326" s="13">
        <v>884.28171899999995</v>
      </c>
      <c r="G326" s="9">
        <v>29.738092040000002</v>
      </c>
      <c r="H326" s="11">
        <f t="shared" si="24"/>
        <v>-5.5215734075722875E-2</v>
      </c>
      <c r="I326" s="9">
        <f t="shared" si="25"/>
        <v>-1.6834047607429162E-4</v>
      </c>
      <c r="J326" s="9">
        <v>2.6666289999999998E-3</v>
      </c>
      <c r="K326" s="9">
        <v>-0.84018041300000001</v>
      </c>
      <c r="L326" s="9">
        <f t="shared" si="26"/>
        <v>9.2950429610986745E-6</v>
      </c>
      <c r="M326" s="9">
        <v>3.0240212770000001</v>
      </c>
      <c r="N326" s="9">
        <v>2.6950730000000001E-3</v>
      </c>
      <c r="O326" s="9">
        <v>14.487464989999999</v>
      </c>
    </row>
    <row r="327" spans="1:15" x14ac:dyDescent="0.2">
      <c r="A327" s="7">
        <v>41306</v>
      </c>
      <c r="B327" s="8">
        <v>264.8</v>
      </c>
      <c r="C327" s="9">
        <f t="shared" si="27"/>
        <v>33.700000000000017</v>
      </c>
      <c r="D327" s="9">
        <v>0.34201058200000001</v>
      </c>
      <c r="E327" s="11">
        <f t="shared" si="28"/>
        <v>1112.7554580114011</v>
      </c>
      <c r="F327" s="13">
        <v>884.28171899999995</v>
      </c>
      <c r="G327" s="9">
        <v>29.738092040000002</v>
      </c>
      <c r="H327" s="11">
        <f t="shared" ref="H327:H380" si="29">(C327-D325)/G325</f>
        <v>1.1217259457375739</v>
      </c>
      <c r="I327" s="9">
        <f t="shared" si="25"/>
        <v>1.4114330932070336</v>
      </c>
      <c r="J327" s="9">
        <v>2.6666289999999998E-3</v>
      </c>
      <c r="K327" s="9">
        <v>-0.84018041300000001</v>
      </c>
      <c r="L327" s="9">
        <f t="shared" si="26"/>
        <v>1.5832411213229689</v>
      </c>
      <c r="M327" s="9">
        <v>3.0240212770000001</v>
      </c>
      <c r="N327" s="9">
        <v>2.6950730000000001E-3</v>
      </c>
      <c r="O327" s="9">
        <v>14.487464989999999</v>
      </c>
    </row>
    <row r="328" spans="1:15" x14ac:dyDescent="0.2">
      <c r="A328" s="7">
        <v>41334</v>
      </c>
      <c r="B328" s="8">
        <v>268.5</v>
      </c>
      <c r="C328" s="9">
        <f t="shared" si="27"/>
        <v>3.6999999999999886</v>
      </c>
      <c r="D328" s="9">
        <v>0.34201058200000001</v>
      </c>
      <c r="E328" s="11">
        <f t="shared" si="28"/>
        <v>11.276092931399903</v>
      </c>
      <c r="F328" s="13">
        <v>884.28171899999995</v>
      </c>
      <c r="G328" s="9">
        <v>29.738092040000002</v>
      </c>
      <c r="H328" s="11">
        <f t="shared" si="29"/>
        <v>0.11291879161189081</v>
      </c>
      <c r="I328" s="9">
        <f t="shared" si="25"/>
        <v>1.4397883853791273E-3</v>
      </c>
      <c r="J328" s="9">
        <v>2.6666289999999998E-3</v>
      </c>
      <c r="K328" s="9">
        <v>-0.84018041300000001</v>
      </c>
      <c r="L328" s="9">
        <f t="shared" si="26"/>
        <v>1.625791646538464E-4</v>
      </c>
      <c r="M328" s="9">
        <v>3.0240212770000001</v>
      </c>
      <c r="N328" s="9">
        <v>2.6950730000000001E-3</v>
      </c>
      <c r="O328" s="9">
        <v>14.487464989999999</v>
      </c>
    </row>
    <row r="329" spans="1:15" x14ac:dyDescent="0.2">
      <c r="A329" s="7">
        <v>41365</v>
      </c>
      <c r="B329" s="8">
        <v>278</v>
      </c>
      <c r="C329" s="9">
        <f t="shared" si="27"/>
        <v>9.5</v>
      </c>
      <c r="D329" s="9">
        <v>0.34201058200000001</v>
      </c>
      <c r="E329" s="11">
        <f t="shared" si="28"/>
        <v>83.868770180199974</v>
      </c>
      <c r="F329" s="13">
        <v>884.28171899999995</v>
      </c>
      <c r="G329" s="9">
        <v>29.738092040000002</v>
      </c>
      <c r="H329" s="11">
        <f t="shared" si="29"/>
        <v>0.30795484140952301</v>
      </c>
      <c r="I329" s="9">
        <f t="shared" si="25"/>
        <v>2.9205262110638504E-2</v>
      </c>
      <c r="J329" s="9">
        <v>2.6666289999999998E-3</v>
      </c>
      <c r="K329" s="9">
        <v>-0.84018041300000001</v>
      </c>
      <c r="L329" s="9">
        <f t="shared" si="26"/>
        <v>8.9939018616052319E-3</v>
      </c>
      <c r="M329" s="9">
        <v>3.0240212770000001</v>
      </c>
      <c r="N329" s="9">
        <v>2.6950730000000001E-3</v>
      </c>
      <c r="O329" s="9">
        <v>14.487464989999999</v>
      </c>
    </row>
    <row r="330" spans="1:15" x14ac:dyDescent="0.2">
      <c r="A330" s="7">
        <v>41395</v>
      </c>
      <c r="B330" s="8">
        <v>285.7</v>
      </c>
      <c r="C330" s="9">
        <f t="shared" si="27"/>
        <v>7.6999999999999886</v>
      </c>
      <c r="D330" s="9">
        <v>0.34201058200000001</v>
      </c>
      <c r="E330" s="11">
        <f t="shared" si="28"/>
        <v>54.140008275399808</v>
      </c>
      <c r="F330" s="13">
        <v>884.28171899999995</v>
      </c>
      <c r="G330" s="9">
        <v>29.738092040000002</v>
      </c>
      <c r="H330" s="11">
        <f t="shared" si="29"/>
        <v>0.24742641216198172</v>
      </c>
      <c r="I330" s="9">
        <f t="shared" si="25"/>
        <v>1.5147402750357341E-2</v>
      </c>
      <c r="J330" s="9">
        <v>2.6666289999999998E-3</v>
      </c>
      <c r="K330" s="9">
        <v>-0.84018041300000001</v>
      </c>
      <c r="L330" s="9">
        <f t="shared" si="26"/>
        <v>3.7478675160934512E-3</v>
      </c>
      <c r="M330" s="9">
        <v>3.0240212770000001</v>
      </c>
      <c r="N330" s="9">
        <v>2.6950730000000001E-3</v>
      </c>
      <c r="O330" s="9">
        <v>14.487464989999999</v>
      </c>
    </row>
    <row r="331" spans="1:15" x14ac:dyDescent="0.2">
      <c r="A331" s="7">
        <v>41426</v>
      </c>
      <c r="B331" s="8">
        <v>294.3</v>
      </c>
      <c r="C331" s="9">
        <f t="shared" si="27"/>
        <v>8.6000000000000227</v>
      </c>
      <c r="D331" s="9">
        <v>0.34201058200000001</v>
      </c>
      <c r="E331" s="11">
        <f t="shared" si="28"/>
        <v>68.194389227800343</v>
      </c>
      <c r="F331" s="13">
        <v>884.28171899999995</v>
      </c>
      <c r="G331" s="9">
        <v>29.738092040000002</v>
      </c>
      <c r="H331" s="11">
        <f t="shared" si="29"/>
        <v>0.27769062678575335</v>
      </c>
      <c r="I331" s="9">
        <f t="shared" si="25"/>
        <v>2.1413302995549093E-2</v>
      </c>
      <c r="J331" s="9">
        <v>2.6666289999999998E-3</v>
      </c>
      <c r="K331" s="9">
        <v>-0.84018041300000001</v>
      </c>
      <c r="L331" s="9">
        <f t="shared" si="26"/>
        <v>5.9462735303872777E-3</v>
      </c>
      <c r="M331" s="9">
        <v>3.0240212770000001</v>
      </c>
      <c r="N331" s="9">
        <v>2.6950730000000001E-3</v>
      </c>
      <c r="O331" s="9">
        <v>14.487464989999999</v>
      </c>
    </row>
    <row r="332" spans="1:15" x14ac:dyDescent="0.2">
      <c r="A332" s="7">
        <v>41456</v>
      </c>
      <c r="B332" s="8">
        <v>317.5</v>
      </c>
      <c r="C332" s="9">
        <f t="shared" si="27"/>
        <v>23.199999999999989</v>
      </c>
      <c r="D332" s="9">
        <v>0.34201058200000001</v>
      </c>
      <c r="E332" s="11">
        <f t="shared" si="28"/>
        <v>522.48768023339949</v>
      </c>
      <c r="F332" s="13">
        <v>884.28171899999995</v>
      </c>
      <c r="G332" s="9">
        <v>29.738092040000002</v>
      </c>
      <c r="H332" s="11">
        <f t="shared" si="29"/>
        <v>0.76864344179358413</v>
      </c>
      <c r="I332" s="9">
        <f t="shared" si="25"/>
        <v>0.45412433839972832</v>
      </c>
      <c r="J332" s="9">
        <v>2.6666289999999998E-3</v>
      </c>
      <c r="K332" s="9">
        <v>-0.84018041300000001</v>
      </c>
      <c r="L332" s="9">
        <f t="shared" si="26"/>
        <v>0.34905969446980145</v>
      </c>
      <c r="M332" s="9">
        <v>3.0240212770000001</v>
      </c>
      <c r="N332" s="9">
        <v>2.6950730000000001E-3</v>
      </c>
      <c r="O332" s="9">
        <v>14.487464989999999</v>
      </c>
    </row>
    <row r="333" spans="1:15" x14ac:dyDescent="0.2">
      <c r="A333" s="7">
        <v>41487</v>
      </c>
      <c r="B333" s="8">
        <v>342.7</v>
      </c>
      <c r="C333" s="9">
        <f t="shared" si="27"/>
        <v>25.199999999999989</v>
      </c>
      <c r="D333" s="9">
        <v>0.34201058200000001</v>
      </c>
      <c r="E333" s="11">
        <f t="shared" si="28"/>
        <v>617.91963790539944</v>
      </c>
      <c r="F333" s="13">
        <v>884.28171899999995</v>
      </c>
      <c r="G333" s="9">
        <v>29.738092040000002</v>
      </c>
      <c r="H333" s="11">
        <f t="shared" si="29"/>
        <v>0.83589725206862964</v>
      </c>
      <c r="I333" s="9">
        <f t="shared" si="25"/>
        <v>0.58406165212148686</v>
      </c>
      <c r="J333" s="9">
        <v>2.6666289999999998E-3</v>
      </c>
      <c r="K333" s="9">
        <v>-0.84018041300000001</v>
      </c>
      <c r="L333" s="9">
        <f t="shared" si="26"/>
        <v>0.48821553004701479</v>
      </c>
      <c r="M333" s="9">
        <v>3.0240212770000001</v>
      </c>
      <c r="N333" s="9">
        <v>2.6950730000000001E-3</v>
      </c>
      <c r="O333" s="9">
        <v>14.487464989999999</v>
      </c>
    </row>
    <row r="334" spans="1:15" x14ac:dyDescent="0.2">
      <c r="A334" s="7">
        <v>41518</v>
      </c>
      <c r="B334" s="8">
        <v>338.2</v>
      </c>
      <c r="C334" s="9">
        <f t="shared" si="27"/>
        <v>-4.5</v>
      </c>
      <c r="D334" s="9">
        <v>0.34201058200000001</v>
      </c>
      <c r="E334" s="11">
        <f t="shared" si="28"/>
        <v>23.445066476199983</v>
      </c>
      <c r="F334" s="13">
        <v>884.28171899999995</v>
      </c>
      <c r="G334" s="9">
        <v>29.738092040000002</v>
      </c>
      <c r="H334" s="11">
        <f t="shared" si="29"/>
        <v>-0.16282183051579527</v>
      </c>
      <c r="I334" s="9">
        <f t="shared" si="25"/>
        <v>-4.3165611622611507E-3</v>
      </c>
      <c r="J334" s="9">
        <v>2.6666289999999998E-3</v>
      </c>
      <c r="K334" s="9">
        <v>-0.84018041300000001</v>
      </c>
      <c r="L334" s="9">
        <f t="shared" si="26"/>
        <v>7.028303899727494E-4</v>
      </c>
      <c r="M334" s="9">
        <v>3.0240212770000001</v>
      </c>
      <c r="N334" s="9">
        <v>2.6950730000000001E-3</v>
      </c>
      <c r="O334" s="9">
        <v>14.487464989999999</v>
      </c>
    </row>
    <row r="335" spans="1:15" x14ac:dyDescent="0.2">
      <c r="A335" s="7">
        <v>41548</v>
      </c>
      <c r="B335" s="8">
        <v>347.5</v>
      </c>
      <c r="C335" s="9">
        <f t="shared" si="27"/>
        <v>9.3000000000000114</v>
      </c>
      <c r="D335" s="9">
        <v>0.34201058200000001</v>
      </c>
      <c r="E335" s="11">
        <f t="shared" si="28"/>
        <v>80.24557441300017</v>
      </c>
      <c r="F335" s="13">
        <v>884.28171899999995</v>
      </c>
      <c r="G335" s="9">
        <v>29.738092040000002</v>
      </c>
      <c r="H335" s="11">
        <f t="shared" si="29"/>
        <v>0.30122946038201887</v>
      </c>
      <c r="I335" s="9">
        <f t="shared" si="25"/>
        <v>2.7333316577111865E-2</v>
      </c>
      <c r="J335" s="9">
        <v>2.6666289999999998E-3</v>
      </c>
      <c r="K335" s="9">
        <v>-0.84018041300000001</v>
      </c>
      <c r="L335" s="9">
        <f t="shared" si="26"/>
        <v>8.2336002029742977E-3</v>
      </c>
      <c r="M335" s="9">
        <v>3.0240212770000001</v>
      </c>
      <c r="N335" s="9">
        <v>2.6950730000000001E-3</v>
      </c>
      <c r="O335" s="9">
        <v>14.487464989999999</v>
      </c>
    </row>
    <row r="336" spans="1:15" x14ac:dyDescent="0.2">
      <c r="A336" s="7">
        <v>41579</v>
      </c>
      <c r="B336" s="8">
        <v>378.6</v>
      </c>
      <c r="C336" s="9">
        <f t="shared" si="27"/>
        <v>31.100000000000023</v>
      </c>
      <c r="D336" s="9">
        <v>0.34201058200000001</v>
      </c>
      <c r="E336" s="11">
        <f t="shared" si="28"/>
        <v>946.05391303780141</v>
      </c>
      <c r="F336" s="13">
        <v>884.28171899999995</v>
      </c>
      <c r="G336" s="9">
        <v>29.738092040000002</v>
      </c>
      <c r="H336" s="11">
        <f t="shared" si="29"/>
        <v>1.0342959923800148</v>
      </c>
      <c r="I336" s="9">
        <f t="shared" si="25"/>
        <v>1.1064569618839126</v>
      </c>
      <c r="J336" s="9">
        <v>2.6666289999999998E-3</v>
      </c>
      <c r="K336" s="9">
        <v>-0.84018041300000001</v>
      </c>
      <c r="L336" s="9">
        <f t="shared" si="26"/>
        <v>1.1444040014174977</v>
      </c>
      <c r="M336" s="9">
        <v>3.0240212770000001</v>
      </c>
      <c r="N336" s="9">
        <v>2.6950730000000001E-3</v>
      </c>
      <c r="O336" s="9">
        <v>14.487464989999999</v>
      </c>
    </row>
    <row r="337" spans="1:15" x14ac:dyDescent="0.2">
      <c r="A337" s="7">
        <v>41609</v>
      </c>
      <c r="B337" s="8">
        <v>367.2</v>
      </c>
      <c r="C337" s="9">
        <f t="shared" si="27"/>
        <v>-11.400000000000034</v>
      </c>
      <c r="D337" s="9">
        <v>0.34201058200000001</v>
      </c>
      <c r="E337" s="11">
        <f t="shared" si="28"/>
        <v>137.87481250780078</v>
      </c>
      <c r="F337" s="13">
        <v>884.28171899999995</v>
      </c>
      <c r="G337" s="9">
        <v>29.738092040000002</v>
      </c>
      <c r="H337" s="11">
        <f t="shared" si="29"/>
        <v>-0.39484747596470327</v>
      </c>
      <c r="I337" s="9">
        <f t="shared" si="25"/>
        <v>-6.1558509875974117E-2</v>
      </c>
      <c r="J337" s="9">
        <v>2.6666289999999998E-3</v>
      </c>
      <c r="K337" s="9">
        <v>-0.84018041300000001</v>
      </c>
      <c r="L337" s="9">
        <f t="shared" si="26"/>
        <v>2.4306222248676641E-2</v>
      </c>
      <c r="M337" s="9">
        <v>3.0240212770000001</v>
      </c>
      <c r="N337" s="9">
        <v>2.6950730000000001E-3</v>
      </c>
      <c r="O337" s="9">
        <v>14.487464989999999</v>
      </c>
    </row>
    <row r="338" spans="1:15" x14ac:dyDescent="0.2">
      <c r="A338" s="7">
        <v>41640</v>
      </c>
      <c r="B338" s="8">
        <v>379.4</v>
      </c>
      <c r="C338" s="9">
        <f t="shared" si="27"/>
        <v>12.199999999999989</v>
      </c>
      <c r="D338" s="9">
        <v>0.34201058200000001</v>
      </c>
      <c r="E338" s="11">
        <f t="shared" si="28"/>
        <v>140.61191303739969</v>
      </c>
      <c r="F338" s="13">
        <v>884.28171899999995</v>
      </c>
      <c r="G338" s="9">
        <v>29.738092040000002</v>
      </c>
      <c r="H338" s="11">
        <f t="shared" si="29"/>
        <v>0.39874748528083404</v>
      </c>
      <c r="I338" s="9">
        <f t="shared" si="25"/>
        <v>6.3400673521609927E-2</v>
      </c>
      <c r="J338" s="9">
        <v>2.6666289999999998E-3</v>
      </c>
      <c r="K338" s="9">
        <v>-0.84018041300000001</v>
      </c>
      <c r="L338" s="9">
        <f t="shared" si="26"/>
        <v>2.5280859131853118E-2</v>
      </c>
      <c r="M338" s="9">
        <v>3.0240212770000001</v>
      </c>
      <c r="N338" s="9">
        <v>2.6950730000000001E-3</v>
      </c>
      <c r="O338" s="9">
        <v>14.487464989999999</v>
      </c>
    </row>
    <row r="339" spans="1:15" x14ac:dyDescent="0.2">
      <c r="A339" s="7">
        <v>41671</v>
      </c>
      <c r="B339" s="8">
        <v>384.8</v>
      </c>
      <c r="C339" s="9">
        <f t="shared" si="27"/>
        <v>5.4000000000000341</v>
      </c>
      <c r="D339" s="9">
        <v>0.34201058200000001</v>
      </c>
      <c r="E339" s="11">
        <f t="shared" si="28"/>
        <v>25.583256952600319</v>
      </c>
      <c r="F339" s="13">
        <v>884.28171899999995</v>
      </c>
      <c r="G339" s="9">
        <v>29.738092040000002</v>
      </c>
      <c r="H339" s="11">
        <f t="shared" si="29"/>
        <v>0.17008453034568097</v>
      </c>
      <c r="I339" s="9">
        <f t="shared" si="25"/>
        <v>4.9203324257180055E-3</v>
      </c>
      <c r="J339" s="9">
        <v>2.6666289999999998E-3</v>
      </c>
      <c r="K339" s="9">
        <v>-0.84018041300000001</v>
      </c>
      <c r="L339" s="9">
        <f t="shared" si="26"/>
        <v>8.3687242977287214E-4</v>
      </c>
      <c r="M339" s="9">
        <v>3.0240212770000001</v>
      </c>
      <c r="N339" s="9">
        <v>2.6950730000000001E-3</v>
      </c>
      <c r="O339" s="9">
        <v>14.487464989999999</v>
      </c>
    </row>
    <row r="340" spans="1:15" x14ac:dyDescent="0.2">
      <c r="A340" s="7">
        <v>41699</v>
      </c>
      <c r="B340" s="8">
        <v>402.3</v>
      </c>
      <c r="C340" s="9">
        <f t="shared" si="27"/>
        <v>17.5</v>
      </c>
      <c r="D340" s="9">
        <v>0.34201058200000001</v>
      </c>
      <c r="E340" s="11">
        <f t="shared" si="28"/>
        <v>294.39660086819998</v>
      </c>
      <c r="F340" s="13">
        <v>884.28171899999995</v>
      </c>
      <c r="G340" s="9">
        <v>29.738092040000002</v>
      </c>
      <c r="H340" s="11">
        <f t="shared" si="29"/>
        <v>0.57697008250970494</v>
      </c>
      <c r="I340" s="9">
        <f t="shared" si="25"/>
        <v>0.19207015334893621</v>
      </c>
      <c r="J340" s="9">
        <v>2.6666289999999998E-3</v>
      </c>
      <c r="K340" s="9">
        <v>-0.84018041300000001</v>
      </c>
      <c r="L340" s="9">
        <f t="shared" si="26"/>
        <v>0.11081873222538741</v>
      </c>
      <c r="M340" s="9">
        <v>3.0240212770000001</v>
      </c>
      <c r="N340" s="9">
        <v>2.6950730000000001E-3</v>
      </c>
      <c r="O340" s="9">
        <v>14.487464989999999</v>
      </c>
    </row>
    <row r="341" spans="1:15" x14ac:dyDescent="0.2">
      <c r="A341" s="7">
        <v>41730</v>
      </c>
      <c r="B341" s="8">
        <v>379.9</v>
      </c>
      <c r="C341" s="9">
        <f t="shared" si="27"/>
        <v>-22.400000000000034</v>
      </c>
      <c r="D341" s="9">
        <v>0.34201058200000001</v>
      </c>
      <c r="E341" s="11">
        <f t="shared" si="28"/>
        <v>517.19904531180157</v>
      </c>
      <c r="F341" s="13">
        <v>884.28171899999995</v>
      </c>
      <c r="G341" s="9">
        <v>29.738092040000002</v>
      </c>
      <c r="H341" s="11">
        <f t="shared" si="29"/>
        <v>-0.76474343247745336</v>
      </c>
      <c r="I341" s="9">
        <f t="shared" si="25"/>
        <v>-0.44724682687068479</v>
      </c>
      <c r="J341" s="9">
        <v>2.6666289999999998E-3</v>
      </c>
      <c r="K341" s="9">
        <v>-0.84018041300000001</v>
      </c>
      <c r="L341" s="9">
        <f t="shared" si="26"/>
        <v>0.34202907354573681</v>
      </c>
      <c r="M341" s="9">
        <v>3.0240212770000001</v>
      </c>
      <c r="N341" s="9">
        <v>2.6950730000000001E-3</v>
      </c>
      <c r="O341" s="9">
        <v>14.487464989999999</v>
      </c>
    </row>
    <row r="342" spans="1:15" x14ac:dyDescent="0.2">
      <c r="A342" s="7">
        <v>41760</v>
      </c>
      <c r="B342" s="8">
        <v>377.1</v>
      </c>
      <c r="C342" s="9">
        <f t="shared" si="27"/>
        <v>-2.7999999999999545</v>
      </c>
      <c r="D342" s="9">
        <v>0.34201058200000001</v>
      </c>
      <c r="E342" s="11">
        <f t="shared" si="28"/>
        <v>9.872230497399693</v>
      </c>
      <c r="F342" s="13">
        <v>884.28171899999995</v>
      </c>
      <c r="G342" s="9">
        <v>29.738092040000002</v>
      </c>
      <c r="H342" s="11">
        <f t="shared" si="29"/>
        <v>-0.10565609178200507</v>
      </c>
      <c r="I342" s="9">
        <f t="shared" si="25"/>
        <v>-1.179461111883062E-3</v>
      </c>
      <c r="J342" s="9">
        <v>2.6666289999999998E-3</v>
      </c>
      <c r="K342" s="9">
        <v>-0.84018041300000001</v>
      </c>
      <c r="L342" s="9">
        <f t="shared" si="26"/>
        <v>1.2461725149042255E-4</v>
      </c>
      <c r="M342" s="9">
        <v>3.0240212770000001</v>
      </c>
      <c r="N342" s="9">
        <v>2.6950730000000001E-3</v>
      </c>
      <c r="O342" s="9">
        <v>14.487464989999999</v>
      </c>
    </row>
    <row r="343" spans="1:15" x14ac:dyDescent="0.2">
      <c r="A343" s="7">
        <v>41791</v>
      </c>
      <c r="B343" s="8">
        <v>399.6</v>
      </c>
      <c r="C343" s="9">
        <f t="shared" si="27"/>
        <v>22.5</v>
      </c>
      <c r="D343" s="9">
        <v>0.34201058200000001</v>
      </c>
      <c r="E343" s="11">
        <f t="shared" si="28"/>
        <v>490.97649504819998</v>
      </c>
      <c r="F343" s="13">
        <v>884.28171899999995</v>
      </c>
      <c r="G343" s="9">
        <v>29.738092040000002</v>
      </c>
      <c r="H343" s="11">
        <f t="shared" si="29"/>
        <v>0.74510460819731861</v>
      </c>
      <c r="I343" s="9">
        <f t="shared" si="25"/>
        <v>0.41366782995262052</v>
      </c>
      <c r="J343" s="9">
        <v>2.6666289999999998E-3</v>
      </c>
      <c r="K343" s="9">
        <v>-0.84018041300000001</v>
      </c>
      <c r="L343" s="9">
        <f t="shared" si="26"/>
        <v>0.30822580636068236</v>
      </c>
      <c r="M343" s="9">
        <v>3.0240212770000001</v>
      </c>
      <c r="N343" s="9">
        <v>2.6950730000000001E-3</v>
      </c>
      <c r="O343" s="9">
        <v>14.487464989999999</v>
      </c>
    </row>
    <row r="344" spans="1:15" x14ac:dyDescent="0.2">
      <c r="A344" s="7">
        <v>41821</v>
      </c>
      <c r="B344" s="8">
        <v>392.3</v>
      </c>
      <c r="C344" s="9">
        <f t="shared" si="27"/>
        <v>-7.3000000000000114</v>
      </c>
      <c r="D344" s="9">
        <v>0.34201058200000001</v>
      </c>
      <c r="E344" s="11">
        <f t="shared" si="28"/>
        <v>58.400325735400159</v>
      </c>
      <c r="F344" s="13">
        <v>884.28171899999995</v>
      </c>
      <c r="G344" s="9">
        <v>29.738092040000002</v>
      </c>
      <c r="H344" s="11">
        <f t="shared" si="29"/>
        <v>-0.25697716490085931</v>
      </c>
      <c r="I344" s="9">
        <f t="shared" si="25"/>
        <v>-1.6970068695630256E-2</v>
      </c>
      <c r="J344" s="9">
        <v>2.6666289999999998E-3</v>
      </c>
      <c r="K344" s="9">
        <v>-0.84018041300000001</v>
      </c>
      <c r="L344" s="9">
        <f t="shared" si="26"/>
        <v>4.3609201415758863E-3</v>
      </c>
      <c r="M344" s="9">
        <v>3.0240212770000001</v>
      </c>
      <c r="N344" s="9">
        <v>2.6950730000000001E-3</v>
      </c>
      <c r="O344" s="9">
        <v>14.487464989999999</v>
      </c>
    </row>
    <row r="345" spans="1:15" x14ac:dyDescent="0.2">
      <c r="A345" s="7">
        <v>41852</v>
      </c>
      <c r="B345" s="8">
        <v>381.8</v>
      </c>
      <c r="C345" s="9">
        <f t="shared" si="27"/>
        <v>-10.5</v>
      </c>
      <c r="D345" s="9">
        <v>0.34201058200000001</v>
      </c>
      <c r="E345" s="11">
        <f t="shared" si="28"/>
        <v>117.54919346019999</v>
      </c>
      <c r="F345" s="13">
        <v>884.28171899999995</v>
      </c>
      <c r="G345" s="9">
        <v>29.738092040000002</v>
      </c>
      <c r="H345" s="11">
        <f t="shared" si="29"/>
        <v>-0.36458326134093166</v>
      </c>
      <c r="I345" s="9">
        <f t="shared" si="25"/>
        <v>-4.846075507392681E-2</v>
      </c>
      <c r="J345" s="9">
        <v>2.6666289999999998E-3</v>
      </c>
      <c r="K345" s="9">
        <v>-0.84018041300000001</v>
      </c>
      <c r="L345" s="9">
        <f t="shared" si="26"/>
        <v>1.7667980131896337E-2</v>
      </c>
      <c r="M345" s="9">
        <v>3.0240212770000001</v>
      </c>
      <c r="N345" s="9">
        <v>2.6950730000000001E-3</v>
      </c>
      <c r="O345" s="9">
        <v>14.487464989999999</v>
      </c>
    </row>
    <row r="346" spans="1:15" x14ac:dyDescent="0.2">
      <c r="A346" s="7">
        <v>41883</v>
      </c>
      <c r="B346" s="8">
        <v>385.6</v>
      </c>
      <c r="C346" s="9">
        <f t="shared" si="27"/>
        <v>3.8000000000000114</v>
      </c>
      <c r="D346" s="9">
        <v>0.34201058200000001</v>
      </c>
      <c r="E346" s="11">
        <f t="shared" si="28"/>
        <v>11.957690815000058</v>
      </c>
      <c r="F346" s="13">
        <v>884.28171899999995</v>
      </c>
      <c r="G346" s="9">
        <v>29.738092040000002</v>
      </c>
      <c r="H346" s="11">
        <f t="shared" si="29"/>
        <v>0.11628148212564383</v>
      </c>
      <c r="I346" s="9">
        <f t="shared" si="25"/>
        <v>1.5722864655515307E-3</v>
      </c>
      <c r="J346" s="9">
        <v>2.6666289999999998E-3</v>
      </c>
      <c r="K346" s="9">
        <v>-0.84018041300000001</v>
      </c>
      <c r="L346" s="9">
        <f t="shared" si="26"/>
        <v>1.8282780054042203E-4</v>
      </c>
      <c r="M346" s="9">
        <v>3.0240212770000001</v>
      </c>
      <c r="N346" s="9">
        <v>2.6950730000000001E-3</v>
      </c>
      <c r="O346" s="9">
        <v>14.487464989999999</v>
      </c>
    </row>
    <row r="347" spans="1:15" x14ac:dyDescent="0.2">
      <c r="A347" s="7">
        <v>41913</v>
      </c>
      <c r="B347" s="8">
        <v>379.5</v>
      </c>
      <c r="C347" s="9">
        <f t="shared" si="27"/>
        <v>-6.1000000000000227</v>
      </c>
      <c r="D347" s="9">
        <v>0.34201058200000001</v>
      </c>
      <c r="E347" s="11">
        <f t="shared" si="28"/>
        <v>41.499500338600278</v>
      </c>
      <c r="F347" s="13">
        <v>884.28171899999995</v>
      </c>
      <c r="G347" s="9">
        <v>29.738092040000002</v>
      </c>
      <c r="H347" s="11">
        <f t="shared" si="29"/>
        <v>-0.21662487873583239</v>
      </c>
      <c r="I347" s="9">
        <f t="shared" si="25"/>
        <v>-1.0165412297681087E-2</v>
      </c>
      <c r="J347" s="9">
        <v>2.6666289999999998E-3</v>
      </c>
      <c r="K347" s="9">
        <v>-0.84018041300000001</v>
      </c>
      <c r="L347" s="9">
        <f t="shared" si="26"/>
        <v>2.2020812062849044E-3</v>
      </c>
      <c r="M347" s="9">
        <v>3.0240212770000001</v>
      </c>
      <c r="N347" s="9">
        <v>2.6950730000000001E-3</v>
      </c>
      <c r="O347" s="9">
        <v>14.487464989999999</v>
      </c>
    </row>
    <row r="348" spans="1:15" x14ac:dyDescent="0.2">
      <c r="A348" s="7">
        <v>41944</v>
      </c>
      <c r="B348" s="8">
        <v>367.3</v>
      </c>
      <c r="C348" s="9">
        <f t="shared" si="27"/>
        <v>-12.199999999999989</v>
      </c>
      <c r="D348" s="9">
        <v>0.34201058200000001</v>
      </c>
      <c r="E348" s="11">
        <f t="shared" si="28"/>
        <v>157.30202943899971</v>
      </c>
      <c r="F348" s="13">
        <v>884.28171899999995</v>
      </c>
      <c r="G348" s="9">
        <v>29.738092040000002</v>
      </c>
      <c r="H348" s="11">
        <f t="shared" si="29"/>
        <v>-0.42174900007471994</v>
      </c>
      <c r="I348" s="9">
        <f t="shared" si="25"/>
        <v>-7.501743053132455E-2</v>
      </c>
      <c r="J348" s="9">
        <v>2.6666289999999998E-3</v>
      </c>
      <c r="K348" s="9">
        <v>-0.84018041300000001</v>
      </c>
      <c r="L348" s="9">
        <f t="shared" si="26"/>
        <v>3.1638526314760898E-2</v>
      </c>
      <c r="M348" s="9">
        <v>3.0240212770000001</v>
      </c>
      <c r="N348" s="9">
        <v>2.6950730000000001E-3</v>
      </c>
      <c r="O348" s="9">
        <v>14.487464989999999</v>
      </c>
    </row>
    <row r="349" spans="1:15" x14ac:dyDescent="0.2">
      <c r="A349" s="7">
        <v>41974</v>
      </c>
      <c r="B349" s="8">
        <v>411.8</v>
      </c>
      <c r="C349" s="9">
        <f t="shared" si="27"/>
        <v>44.5</v>
      </c>
      <c r="D349" s="9">
        <v>0.34201058200000001</v>
      </c>
      <c r="E349" s="11">
        <f t="shared" si="28"/>
        <v>1949.9280294401999</v>
      </c>
      <c r="F349" s="13">
        <v>884.28171899999995</v>
      </c>
      <c r="G349" s="9">
        <v>29.738092040000002</v>
      </c>
      <c r="H349" s="11">
        <f t="shared" si="29"/>
        <v>1.4848965212228187</v>
      </c>
      <c r="I349" s="9">
        <f t="shared" si="25"/>
        <v>3.2740745907431674</v>
      </c>
      <c r="J349" s="9">
        <v>2.6666289999999998E-3</v>
      </c>
      <c r="K349" s="9">
        <v>-0.84018041300000001</v>
      </c>
      <c r="L349" s="9">
        <f t="shared" si="26"/>
        <v>4.8616619700185533</v>
      </c>
      <c r="M349" s="9">
        <v>3.0240212770000001</v>
      </c>
      <c r="N349" s="9">
        <v>2.6950730000000001E-3</v>
      </c>
      <c r="O349" s="9">
        <v>14.487464989999999</v>
      </c>
    </row>
    <row r="350" spans="1:15" x14ac:dyDescent="0.2">
      <c r="A350" s="7">
        <v>42005</v>
      </c>
      <c r="B350" s="8">
        <v>401.5</v>
      </c>
      <c r="C350" s="9">
        <f t="shared" si="27"/>
        <v>-10.300000000000011</v>
      </c>
      <c r="D350" s="9">
        <v>0.34201058200000001</v>
      </c>
      <c r="E350" s="11">
        <f t="shared" si="28"/>
        <v>113.25238922740023</v>
      </c>
      <c r="F350" s="13">
        <v>884.28171899999995</v>
      </c>
      <c r="G350" s="9">
        <v>29.738092040000002</v>
      </c>
      <c r="H350" s="11">
        <f t="shared" si="29"/>
        <v>-0.35785788031342752</v>
      </c>
      <c r="I350" s="9">
        <f t="shared" si="25"/>
        <v>-4.5828089807257548E-2</v>
      </c>
      <c r="J350" s="9">
        <v>2.6666289999999998E-3</v>
      </c>
      <c r="K350" s="9">
        <v>-0.84018041300000001</v>
      </c>
      <c r="L350" s="9">
        <f t="shared" si="26"/>
        <v>1.639994307723858E-2</v>
      </c>
      <c r="M350" s="9">
        <v>3.0240212770000001</v>
      </c>
      <c r="N350" s="9">
        <v>2.6950730000000001E-3</v>
      </c>
      <c r="O350" s="9">
        <v>14.487464989999999</v>
      </c>
    </row>
    <row r="351" spans="1:15" x14ac:dyDescent="0.2">
      <c r="A351" s="7">
        <v>42036</v>
      </c>
      <c r="B351" s="8">
        <v>413.1</v>
      </c>
      <c r="C351" s="9">
        <f t="shared" si="27"/>
        <v>11.600000000000023</v>
      </c>
      <c r="D351" s="9">
        <v>0.34201058200000001</v>
      </c>
      <c r="E351" s="11">
        <f t="shared" si="28"/>
        <v>126.74232573580048</v>
      </c>
      <c r="F351" s="13">
        <v>884.28171899999995</v>
      </c>
      <c r="G351" s="9">
        <v>29.738092040000002</v>
      </c>
      <c r="H351" s="11">
        <f t="shared" si="29"/>
        <v>0.37857134219832156</v>
      </c>
      <c r="I351" s="9">
        <f t="shared" si="25"/>
        <v>5.4255429336282461E-2</v>
      </c>
      <c r="J351" s="9">
        <v>2.6666289999999998E-3</v>
      </c>
      <c r="K351" s="9">
        <v>-0.84018041300000001</v>
      </c>
      <c r="L351" s="9">
        <f t="shared" si="26"/>
        <v>2.0539550705382641E-2</v>
      </c>
      <c r="M351" s="9">
        <v>3.0240212770000001</v>
      </c>
      <c r="N351" s="9">
        <v>2.6950730000000001E-3</v>
      </c>
      <c r="O351" s="9">
        <v>14.487464989999999</v>
      </c>
    </row>
    <row r="352" spans="1:15" x14ac:dyDescent="0.2">
      <c r="A352" s="7">
        <v>42064</v>
      </c>
      <c r="B352" s="8">
        <v>456.1</v>
      </c>
      <c r="C352" s="9">
        <f t="shared" si="27"/>
        <v>43</v>
      </c>
      <c r="D352" s="9">
        <v>0.34201058200000001</v>
      </c>
      <c r="E352" s="11">
        <f t="shared" si="28"/>
        <v>1819.7040611861999</v>
      </c>
      <c r="F352" s="13">
        <v>884.28171899999995</v>
      </c>
      <c r="G352" s="9">
        <v>29.738092040000002</v>
      </c>
      <c r="H352" s="11">
        <f t="shared" si="29"/>
        <v>1.4344561635165347</v>
      </c>
      <c r="I352" s="9">
        <f t="shared" si="25"/>
        <v>2.9516295030298743</v>
      </c>
      <c r="J352" s="9">
        <v>2.6666289999999998E-3</v>
      </c>
      <c r="K352" s="9">
        <v>-0.84018041300000001</v>
      </c>
      <c r="L352" s="9">
        <f t="shared" si="26"/>
        <v>4.233983133038449</v>
      </c>
      <c r="M352" s="9">
        <v>3.0240212770000001</v>
      </c>
      <c r="N352" s="9">
        <v>2.6950730000000001E-3</v>
      </c>
      <c r="O352" s="9">
        <v>14.487464989999999</v>
      </c>
    </row>
    <row r="353" spans="1:15" x14ac:dyDescent="0.2">
      <c r="A353" s="7">
        <v>42095</v>
      </c>
      <c r="B353" s="8">
        <v>441.4</v>
      </c>
      <c r="C353" s="9">
        <f t="shared" si="27"/>
        <v>-14.700000000000045</v>
      </c>
      <c r="D353" s="9">
        <v>0.34201058200000001</v>
      </c>
      <c r="E353" s="11">
        <f t="shared" si="28"/>
        <v>226.26208234900136</v>
      </c>
      <c r="F353" s="13">
        <v>884.28171899999995</v>
      </c>
      <c r="G353" s="9">
        <v>29.738092040000002</v>
      </c>
      <c r="H353" s="11">
        <f t="shared" si="29"/>
        <v>-0.50581626291852866</v>
      </c>
      <c r="I353" s="9">
        <f t="shared" si="25"/>
        <v>-0.12941313731826271</v>
      </c>
      <c r="J353" s="9">
        <v>2.6666289999999998E-3</v>
      </c>
      <c r="K353" s="9">
        <v>-0.84018041300000001</v>
      </c>
      <c r="L353" s="9">
        <f t="shared" si="26"/>
        <v>6.5459269490886027E-2</v>
      </c>
      <c r="M353" s="9">
        <v>3.0240212770000001</v>
      </c>
      <c r="N353" s="9">
        <v>2.6950730000000001E-3</v>
      </c>
      <c r="O353" s="9">
        <v>14.487464989999999</v>
      </c>
    </row>
    <row r="354" spans="1:15" x14ac:dyDescent="0.2">
      <c r="A354" s="7">
        <v>42125</v>
      </c>
      <c r="B354" s="8">
        <v>459.8</v>
      </c>
      <c r="C354" s="9">
        <f t="shared" si="27"/>
        <v>18.400000000000034</v>
      </c>
      <c r="D354" s="9">
        <v>0.34201058200000001</v>
      </c>
      <c r="E354" s="11">
        <f t="shared" si="28"/>
        <v>326.0909818206012</v>
      </c>
      <c r="F354" s="13">
        <v>884.28171899999995</v>
      </c>
      <c r="G354" s="9">
        <v>29.738092040000002</v>
      </c>
      <c r="H354" s="11">
        <f t="shared" si="29"/>
        <v>0.60723429713347654</v>
      </c>
      <c r="I354" s="9">
        <f t="shared" si="25"/>
        <v>0.22390762261052091</v>
      </c>
      <c r="J354" s="9">
        <v>2.6666289999999998E-3</v>
      </c>
      <c r="K354" s="9">
        <v>-0.84018041300000001</v>
      </c>
      <c r="L354" s="9">
        <f t="shared" si="26"/>
        <v>0.13596438783872739</v>
      </c>
      <c r="M354" s="9">
        <v>3.0240212770000001</v>
      </c>
      <c r="N354" s="9">
        <v>2.6950730000000001E-3</v>
      </c>
      <c r="O354" s="9">
        <v>14.487464989999999</v>
      </c>
    </row>
    <row r="355" spans="1:15" x14ac:dyDescent="0.2">
      <c r="A355" s="7">
        <v>42156</v>
      </c>
      <c r="B355" s="8">
        <v>443.55</v>
      </c>
      <c r="C355" s="9">
        <f t="shared" si="27"/>
        <v>-16.25</v>
      </c>
      <c r="D355" s="9">
        <v>0.34201058200000001</v>
      </c>
      <c r="E355" s="11">
        <f t="shared" si="28"/>
        <v>275.29481515319998</v>
      </c>
      <c r="F355" s="13">
        <v>884.28171899999995</v>
      </c>
      <c r="G355" s="9">
        <v>29.738092040000002</v>
      </c>
      <c r="H355" s="11">
        <f t="shared" si="29"/>
        <v>-0.55793796588168743</v>
      </c>
      <c r="I355" s="9">
        <f t="shared" si="25"/>
        <v>-0.17368317286805854</v>
      </c>
      <c r="J355" s="9">
        <v>2.6666289999999998E-3</v>
      </c>
      <c r="K355" s="9">
        <v>-0.84018041300000001</v>
      </c>
      <c r="L355" s="9">
        <f t="shared" si="26"/>
        <v>9.6904436177882067E-2</v>
      </c>
      <c r="M355" s="9">
        <v>3.0240212770000001</v>
      </c>
      <c r="N355" s="9">
        <v>2.6950730000000001E-3</v>
      </c>
      <c r="O355" s="9">
        <v>14.487464989999999</v>
      </c>
    </row>
    <row r="356" spans="1:15" x14ac:dyDescent="0.2">
      <c r="A356" s="7">
        <v>42186</v>
      </c>
      <c r="B356" s="8">
        <v>456.25</v>
      </c>
      <c r="C356" s="9">
        <f t="shared" si="27"/>
        <v>12.699999999999989</v>
      </c>
      <c r="D356" s="9">
        <v>0.34201058200000001</v>
      </c>
      <c r="E356" s="11">
        <f t="shared" si="28"/>
        <v>152.71990245539968</v>
      </c>
      <c r="F356" s="13">
        <v>884.28171899999995</v>
      </c>
      <c r="G356" s="9">
        <v>29.738092040000002</v>
      </c>
      <c r="H356" s="11">
        <f t="shared" si="29"/>
        <v>0.41556093784959541</v>
      </c>
      <c r="I356" s="9">
        <f t="shared" si="25"/>
        <v>7.176358948077205E-2</v>
      </c>
      <c r="J356" s="9">
        <v>2.6666289999999998E-3</v>
      </c>
      <c r="K356" s="9">
        <v>-0.84018041300000001</v>
      </c>
      <c r="L356" s="9">
        <f t="shared" si="26"/>
        <v>2.9822144548082997E-2</v>
      </c>
      <c r="M356" s="9">
        <v>3.0240212770000001</v>
      </c>
      <c r="N356" s="9">
        <v>2.6950730000000001E-3</v>
      </c>
      <c r="O356" s="9">
        <v>14.487464989999999</v>
      </c>
    </row>
    <row r="357" spans="1:15" x14ac:dyDescent="0.2">
      <c r="A357" s="7">
        <v>42217</v>
      </c>
      <c r="B357" s="8">
        <v>469.2</v>
      </c>
      <c r="C357" s="9">
        <f t="shared" si="27"/>
        <v>12.949999999999989</v>
      </c>
      <c r="D357" s="9">
        <v>0.34201058200000001</v>
      </c>
      <c r="E357" s="11">
        <f t="shared" si="28"/>
        <v>158.96139716439967</v>
      </c>
      <c r="F357" s="13">
        <v>884.28171899999995</v>
      </c>
      <c r="G357" s="9">
        <v>29.738092040000002</v>
      </c>
      <c r="H357" s="11">
        <f t="shared" si="29"/>
        <v>0.42396766413397607</v>
      </c>
      <c r="I357" s="9">
        <f t="shared" si="25"/>
        <v>7.6207585692028915E-2</v>
      </c>
      <c r="J357" s="9">
        <v>2.6666289999999998E-3</v>
      </c>
      <c r="K357" s="9">
        <v>-0.84018041300000001</v>
      </c>
      <c r="L357" s="9">
        <f t="shared" si="26"/>
        <v>3.2309552095139318E-2</v>
      </c>
      <c r="M357" s="9">
        <v>3.0240212770000001</v>
      </c>
      <c r="N357" s="9">
        <v>2.6950730000000001E-3</v>
      </c>
      <c r="O357" s="9">
        <v>14.487464989999999</v>
      </c>
    </row>
    <row r="358" spans="1:15" x14ac:dyDescent="0.2">
      <c r="A358" s="7">
        <v>42248</v>
      </c>
      <c r="B358" s="8">
        <v>421.15</v>
      </c>
      <c r="C358" s="9">
        <f t="shared" si="27"/>
        <v>-48.050000000000011</v>
      </c>
      <c r="D358" s="9">
        <v>0.34201058200000001</v>
      </c>
      <c r="E358" s="11">
        <f t="shared" si="28"/>
        <v>2341.7866881684013</v>
      </c>
      <c r="F358" s="13">
        <v>884.28171899999995</v>
      </c>
      <c r="G358" s="9">
        <v>29.738092040000002</v>
      </c>
      <c r="H358" s="11">
        <f t="shared" si="29"/>
        <v>-1.6272735492549109</v>
      </c>
      <c r="I358" s="9">
        <f t="shared" si="25"/>
        <v>-4.309051608758578</v>
      </c>
      <c r="J358" s="9">
        <v>2.6666289999999998E-3</v>
      </c>
      <c r="K358" s="9">
        <v>-0.84018041300000001</v>
      </c>
      <c r="L358" s="9">
        <f t="shared" si="26"/>
        <v>7.0120057053071543</v>
      </c>
      <c r="M358" s="9">
        <v>3.0240212770000001</v>
      </c>
      <c r="N358" s="9">
        <v>2.6950730000000001E-3</v>
      </c>
      <c r="O358" s="9">
        <v>14.487464989999999</v>
      </c>
    </row>
    <row r="359" spans="1:15" x14ac:dyDescent="0.2">
      <c r="A359" s="7">
        <v>42278</v>
      </c>
      <c r="B359" s="8">
        <v>420.25</v>
      </c>
      <c r="C359" s="9">
        <f t="shared" si="27"/>
        <v>-0.89999999999997726</v>
      </c>
      <c r="D359" s="9">
        <v>0.34201058200000001</v>
      </c>
      <c r="E359" s="11">
        <f t="shared" si="28"/>
        <v>1.5425902857999221</v>
      </c>
      <c r="F359" s="13">
        <v>884.28171899999995</v>
      </c>
      <c r="G359" s="9">
        <v>29.738092040000002</v>
      </c>
      <c r="H359" s="11">
        <f t="shared" si="29"/>
        <v>-4.1764972020712637E-2</v>
      </c>
      <c r="I359" s="9">
        <f t="shared" si="25"/>
        <v>-7.28511789581323E-5</v>
      </c>
      <c r="J359" s="9">
        <v>2.6666289999999998E-3</v>
      </c>
      <c r="K359" s="9">
        <v>-0.84018041300000001</v>
      </c>
      <c r="L359" s="9">
        <f t="shared" si="26"/>
        <v>3.0426274508623246E-6</v>
      </c>
      <c r="M359" s="9">
        <v>3.0240212770000001</v>
      </c>
      <c r="N359" s="9">
        <v>2.6950730000000001E-3</v>
      </c>
      <c r="O359" s="9">
        <v>14.487464989999999</v>
      </c>
    </row>
    <row r="360" spans="1:15" x14ac:dyDescent="0.2">
      <c r="A360" s="7">
        <v>42309</v>
      </c>
      <c r="B360" s="8">
        <v>463.6</v>
      </c>
      <c r="C360" s="9">
        <f t="shared" si="27"/>
        <v>43.350000000000023</v>
      </c>
      <c r="D360" s="9">
        <v>0.34201058200000001</v>
      </c>
      <c r="E360" s="11">
        <f t="shared" si="28"/>
        <v>1849.687153778802</v>
      </c>
      <c r="F360" s="13">
        <v>884.28171899999995</v>
      </c>
      <c r="G360" s="9">
        <v>29.738092040000002</v>
      </c>
      <c r="H360" s="11">
        <f t="shared" si="29"/>
        <v>1.4462255803146684</v>
      </c>
      <c r="I360" s="9">
        <f t="shared" si="25"/>
        <v>3.0248797652246977</v>
      </c>
      <c r="J360" s="9">
        <v>2.6666289999999998E-3</v>
      </c>
      <c r="K360" s="9">
        <v>-0.84018041300000001</v>
      </c>
      <c r="L360" s="9">
        <f t="shared" si="26"/>
        <v>4.3746584938441861</v>
      </c>
      <c r="M360" s="9">
        <v>3.0240212770000001</v>
      </c>
      <c r="N360" s="9">
        <v>2.6950730000000001E-3</v>
      </c>
      <c r="O360" s="9">
        <v>14.487464989999999</v>
      </c>
    </row>
    <row r="361" spans="1:15" x14ac:dyDescent="0.2">
      <c r="A361" s="7">
        <v>42339</v>
      </c>
      <c r="B361" s="8">
        <v>492.25</v>
      </c>
      <c r="C361" s="9">
        <f t="shared" si="27"/>
        <v>28.649999999999977</v>
      </c>
      <c r="D361" s="9">
        <v>0.34201058200000001</v>
      </c>
      <c r="E361" s="11">
        <f t="shared" si="28"/>
        <v>801.34226488959871</v>
      </c>
      <c r="F361" s="13">
        <v>884.28171899999995</v>
      </c>
      <c r="G361" s="9">
        <v>29.738092040000002</v>
      </c>
      <c r="H361" s="11">
        <f t="shared" si="29"/>
        <v>0.95191007479308265</v>
      </c>
      <c r="I361" s="9">
        <f t="shared" si="25"/>
        <v>0.86255693237024911</v>
      </c>
      <c r="J361" s="9">
        <v>2.6666289999999998E-3</v>
      </c>
      <c r="K361" s="9">
        <v>-0.84018041300000001</v>
      </c>
      <c r="L361" s="9">
        <f t="shared" si="26"/>
        <v>0.82107663400585584</v>
      </c>
      <c r="M361" s="9">
        <v>3.0240212770000001</v>
      </c>
      <c r="N361" s="9">
        <v>2.6950730000000001E-3</v>
      </c>
      <c r="O361" s="9">
        <v>14.487464989999999</v>
      </c>
    </row>
    <row r="362" spans="1:15" x14ac:dyDescent="0.2">
      <c r="A362" s="7">
        <v>42370</v>
      </c>
      <c r="B362" s="8">
        <v>471.7</v>
      </c>
      <c r="C362" s="9">
        <f t="shared" si="27"/>
        <v>-20.550000000000011</v>
      </c>
      <c r="D362" s="9">
        <v>0.34201058200000001</v>
      </c>
      <c r="E362" s="11">
        <f t="shared" si="28"/>
        <v>436.47610615840046</v>
      </c>
      <c r="F362" s="13">
        <v>884.28171899999995</v>
      </c>
      <c r="G362" s="9">
        <v>29.738092040000002</v>
      </c>
      <c r="H362" s="11">
        <f t="shared" si="29"/>
        <v>-0.70253365797303557</v>
      </c>
      <c r="I362" s="9">
        <f t="shared" si="25"/>
        <v>-0.34673797427270497</v>
      </c>
      <c r="J362" s="9">
        <v>2.6666289999999998E-3</v>
      </c>
      <c r="K362" s="9">
        <v>-0.84018041300000001</v>
      </c>
      <c r="L362" s="9">
        <f t="shared" si="26"/>
        <v>0.24359509742396371</v>
      </c>
      <c r="M362" s="9">
        <v>3.0240212770000001</v>
      </c>
      <c r="N362" s="9">
        <v>2.6950730000000001E-3</v>
      </c>
      <c r="O362" s="9">
        <v>14.487464989999999</v>
      </c>
    </row>
    <row r="363" spans="1:15" x14ac:dyDescent="0.2">
      <c r="A363" s="7">
        <v>42401</v>
      </c>
      <c r="B363" s="8">
        <v>494.2</v>
      </c>
      <c r="C363" s="9">
        <f t="shared" si="27"/>
        <v>22.5</v>
      </c>
      <c r="D363" s="9">
        <v>0.34201058200000001</v>
      </c>
      <c r="E363" s="11">
        <f t="shared" si="28"/>
        <v>490.97649504819998</v>
      </c>
      <c r="F363" s="13">
        <v>884.28171899999995</v>
      </c>
      <c r="G363" s="9">
        <v>29.738092040000002</v>
      </c>
      <c r="H363" s="11">
        <f t="shared" si="29"/>
        <v>0.74510460819731861</v>
      </c>
      <c r="I363" s="9">
        <f t="shared" si="25"/>
        <v>0.41366782995262052</v>
      </c>
      <c r="J363" s="9">
        <v>2.6666289999999998E-3</v>
      </c>
      <c r="K363" s="9">
        <v>-0.84018041300000001</v>
      </c>
      <c r="L363" s="9">
        <f t="shared" si="26"/>
        <v>0.30822580636068236</v>
      </c>
      <c r="M363" s="9">
        <v>3.0240212770000001</v>
      </c>
      <c r="N363" s="9">
        <v>2.6950730000000001E-3</v>
      </c>
      <c r="O363" s="9">
        <v>14.487464989999999</v>
      </c>
    </row>
    <row r="364" spans="1:15" x14ac:dyDescent="0.2">
      <c r="A364" s="7">
        <v>42430</v>
      </c>
      <c r="B364" s="8">
        <v>496</v>
      </c>
      <c r="C364" s="9">
        <f t="shared" si="27"/>
        <v>1.8000000000000114</v>
      </c>
      <c r="D364" s="9">
        <v>0.34201058200000001</v>
      </c>
      <c r="E364" s="11">
        <f t="shared" si="28"/>
        <v>2.1257331430000121</v>
      </c>
      <c r="F364" s="13">
        <v>884.28171899999995</v>
      </c>
      <c r="G364" s="9">
        <v>29.738092040000002</v>
      </c>
      <c r="H364" s="11">
        <f t="shared" si="29"/>
        <v>4.9027671850598371E-2</v>
      </c>
      <c r="I364" s="9">
        <f t="shared" si="25"/>
        <v>1.1784843292355267E-4</v>
      </c>
      <c r="J364" s="9">
        <v>2.6666289999999998E-3</v>
      </c>
      <c r="K364" s="9">
        <v>-0.84018041300000001</v>
      </c>
      <c r="L364" s="9">
        <f t="shared" si="26"/>
        <v>5.7778342974831935E-6</v>
      </c>
      <c r="M364" s="9">
        <v>3.0240212770000001</v>
      </c>
      <c r="N364" s="9">
        <v>2.6950730000000001E-3</v>
      </c>
      <c r="O364" s="9">
        <v>14.487464989999999</v>
      </c>
    </row>
    <row r="365" spans="1:15" x14ac:dyDescent="0.2">
      <c r="A365" s="7">
        <v>42461</v>
      </c>
      <c r="B365" s="8">
        <v>438.6</v>
      </c>
      <c r="C365" s="9">
        <f t="shared" si="27"/>
        <v>-57.399999999999977</v>
      </c>
      <c r="D365" s="9">
        <v>0.34201058200000001</v>
      </c>
      <c r="E365" s="11">
        <f t="shared" si="28"/>
        <v>3334.1397860517973</v>
      </c>
      <c r="F365" s="13">
        <v>884.28171899999995</v>
      </c>
      <c r="G365" s="9">
        <v>29.738092040000002</v>
      </c>
      <c r="H365" s="11">
        <f t="shared" si="29"/>
        <v>-1.9416851122907473</v>
      </c>
      <c r="I365" s="9">
        <f t="shared" si="25"/>
        <v>-7.3204267971293966</v>
      </c>
      <c r="J365" s="9">
        <v>2.6666289999999998E-3</v>
      </c>
      <c r="K365" s="9">
        <v>-0.84018041300000001</v>
      </c>
      <c r="L365" s="9">
        <f t="shared" si="26"/>
        <v>14.213963727600389</v>
      </c>
      <c r="M365" s="9">
        <v>3.0240212770000001</v>
      </c>
      <c r="N365" s="9">
        <v>2.6950730000000001E-3</v>
      </c>
      <c r="O365" s="9">
        <v>14.487464989999999</v>
      </c>
    </row>
    <row r="366" spans="1:15" x14ac:dyDescent="0.2">
      <c r="A366" s="7">
        <v>42491</v>
      </c>
      <c r="B366" s="8">
        <v>443.2</v>
      </c>
      <c r="C366" s="9">
        <f t="shared" si="27"/>
        <v>4.5999999999999659</v>
      </c>
      <c r="D366" s="9">
        <v>0.34201058200000001</v>
      </c>
      <c r="E366" s="11">
        <f t="shared" si="28"/>
        <v>18.130473883799684</v>
      </c>
      <c r="F366" s="13">
        <v>884.28171899999995</v>
      </c>
      <c r="G366" s="9">
        <v>29.738092040000002</v>
      </c>
      <c r="H366" s="11">
        <f t="shared" si="29"/>
        <v>0.14318300623566049</v>
      </c>
      <c r="I366" s="9">
        <f t="shared" si="25"/>
        <v>2.9354482574282803E-3</v>
      </c>
      <c r="J366" s="9">
        <v>2.6666289999999998E-3</v>
      </c>
      <c r="K366" s="9">
        <v>-0.84018041300000001</v>
      </c>
      <c r="L366" s="9">
        <f t="shared" si="26"/>
        <v>4.2030630614781219E-4</v>
      </c>
      <c r="M366" s="9">
        <v>3.0240212770000001</v>
      </c>
      <c r="N366" s="9">
        <v>2.6950730000000001E-3</v>
      </c>
      <c r="O366" s="9">
        <v>14.487464989999999</v>
      </c>
    </row>
    <row r="367" spans="1:15" x14ac:dyDescent="0.2">
      <c r="A367" s="7">
        <v>42522</v>
      </c>
      <c r="B367" s="8">
        <v>431.15</v>
      </c>
      <c r="C367" s="9">
        <f t="shared" si="27"/>
        <v>-12.050000000000011</v>
      </c>
      <c r="D367" s="9">
        <v>0.34201058200000001</v>
      </c>
      <c r="E367" s="11">
        <f t="shared" si="28"/>
        <v>153.56192626440026</v>
      </c>
      <c r="F367" s="13">
        <v>884.28171899999995</v>
      </c>
      <c r="G367" s="9">
        <v>29.738092040000002</v>
      </c>
      <c r="H367" s="11">
        <f t="shared" si="29"/>
        <v>-0.41670496430409232</v>
      </c>
      <c r="I367" s="9">
        <f t="shared" si="25"/>
        <v>-7.235791148256461E-2</v>
      </c>
      <c r="J367" s="9">
        <v>2.6666289999999998E-3</v>
      </c>
      <c r="K367" s="9">
        <v>-0.84018041300000001</v>
      </c>
      <c r="L367" s="9">
        <f t="shared" si="26"/>
        <v>3.0151900921460761E-2</v>
      </c>
      <c r="M367" s="9">
        <v>3.0240212770000001</v>
      </c>
      <c r="N367" s="9">
        <v>2.6950730000000001E-3</v>
      </c>
      <c r="O367" s="9">
        <v>14.487464989999999</v>
      </c>
    </row>
    <row r="368" spans="1:15" x14ac:dyDescent="0.2">
      <c r="A368" s="7">
        <v>42552</v>
      </c>
      <c r="B368" s="8">
        <v>409.6</v>
      </c>
      <c r="C368" s="9">
        <f t="shared" si="27"/>
        <v>-21.549999999999955</v>
      </c>
      <c r="D368" s="9">
        <v>0.34201058200000001</v>
      </c>
      <c r="E368" s="11">
        <f t="shared" si="28"/>
        <v>479.26012732239798</v>
      </c>
      <c r="F368" s="13">
        <v>884.28171899999995</v>
      </c>
      <c r="G368" s="9">
        <v>29.738092040000002</v>
      </c>
      <c r="H368" s="11">
        <f t="shared" si="29"/>
        <v>-0.73616056311055633</v>
      </c>
      <c r="I368" s="9">
        <f t="shared" si="25"/>
        <v>-0.39894924211171867</v>
      </c>
      <c r="J368" s="9">
        <v>2.6666289999999998E-3</v>
      </c>
      <c r="K368" s="9">
        <v>-0.84018041300000001</v>
      </c>
      <c r="L368" s="9">
        <f t="shared" si="26"/>
        <v>0.29369069872549247</v>
      </c>
      <c r="M368" s="9">
        <v>3.0240212770000001</v>
      </c>
      <c r="N368" s="9">
        <v>2.6950730000000001E-3</v>
      </c>
      <c r="O368" s="9">
        <v>14.487464989999999</v>
      </c>
    </row>
    <row r="369" spans="1:18" x14ac:dyDescent="0.2">
      <c r="A369" s="7">
        <v>42583</v>
      </c>
      <c r="B369" s="8">
        <v>407.35</v>
      </c>
      <c r="C369" s="9">
        <f t="shared" si="27"/>
        <v>-2.25</v>
      </c>
      <c r="D369" s="9">
        <v>0.34201058200000001</v>
      </c>
      <c r="E369" s="11">
        <f t="shared" si="28"/>
        <v>6.7185188571999781</v>
      </c>
      <c r="F369" s="13">
        <v>884.28171899999995</v>
      </c>
      <c r="G369" s="9">
        <v>29.738092040000002</v>
      </c>
      <c r="H369" s="11">
        <f t="shared" si="29"/>
        <v>-8.7161293956369096E-2</v>
      </c>
      <c r="I369" s="9">
        <f t="shared" si="25"/>
        <v>-6.62172296171689E-4</v>
      </c>
      <c r="J369" s="9">
        <v>2.6666289999999998E-3</v>
      </c>
      <c r="K369" s="9">
        <v>-0.84018041300000001</v>
      </c>
      <c r="L369" s="9">
        <f t="shared" si="26"/>
        <v>5.7715794156384485E-5</v>
      </c>
      <c r="M369" s="9">
        <v>3.0240212770000001</v>
      </c>
      <c r="N369" s="9">
        <v>2.6950730000000001E-3</v>
      </c>
      <c r="O369" s="9">
        <v>14.487464989999999</v>
      </c>
    </row>
    <row r="370" spans="1:18" x14ac:dyDescent="0.2">
      <c r="A370" s="7">
        <v>42614</v>
      </c>
      <c r="B370" s="8">
        <v>386.6</v>
      </c>
      <c r="C370" s="9">
        <f t="shared" si="27"/>
        <v>-20.75</v>
      </c>
      <c r="D370" s="9">
        <v>0.34201058200000001</v>
      </c>
      <c r="E370" s="11">
        <f t="shared" si="28"/>
        <v>444.87291039119998</v>
      </c>
      <c r="F370" s="13">
        <v>884.28171899999995</v>
      </c>
      <c r="G370" s="9">
        <v>29.738092040000002</v>
      </c>
      <c r="H370" s="11">
        <f t="shared" si="29"/>
        <v>-0.70925903900053966</v>
      </c>
      <c r="I370" s="9">
        <f t="shared" si="25"/>
        <v>-0.35679161369313317</v>
      </c>
      <c r="J370" s="9">
        <v>2.6666289999999998E-3</v>
      </c>
      <c r="K370" s="9">
        <v>-0.84018041300000001</v>
      </c>
      <c r="L370" s="9">
        <f t="shared" si="26"/>
        <v>0.25305767705144339</v>
      </c>
      <c r="M370" s="9">
        <v>3.0240212770000001</v>
      </c>
      <c r="N370" s="9">
        <v>2.6950730000000001E-3</v>
      </c>
      <c r="O370" s="9">
        <v>14.487464989999999</v>
      </c>
    </row>
    <row r="371" spans="1:18" x14ac:dyDescent="0.2">
      <c r="A371" s="7">
        <v>42644</v>
      </c>
      <c r="B371" s="8">
        <v>385.1</v>
      </c>
      <c r="C371" s="9">
        <f t="shared" si="27"/>
        <v>-1.5</v>
      </c>
      <c r="D371" s="9">
        <v>0.34201058200000001</v>
      </c>
      <c r="E371" s="11">
        <f t="shared" si="28"/>
        <v>3.3930029841999785</v>
      </c>
      <c r="F371" s="13">
        <v>884.28171899999995</v>
      </c>
      <c r="G371" s="9">
        <v>29.738092040000002</v>
      </c>
      <c r="H371" s="11">
        <f t="shared" si="29"/>
        <v>-6.1941115103227043E-2</v>
      </c>
      <c r="I371" s="9">
        <f t="shared" si="25"/>
        <v>-2.3764958410841359E-4</v>
      </c>
      <c r="J371" s="9">
        <v>2.6666289999999998E-3</v>
      </c>
      <c r="K371" s="9">
        <v>-0.84018041300000001</v>
      </c>
      <c r="L371" s="9">
        <f t="shared" si="26"/>
        <v>1.4720280243493284E-5</v>
      </c>
      <c r="M371" s="9">
        <v>3.0240212770000001</v>
      </c>
      <c r="N371" s="9">
        <v>2.6950730000000001E-3</v>
      </c>
      <c r="O371" s="9">
        <v>14.487464989999999</v>
      </c>
    </row>
    <row r="372" spans="1:18" x14ac:dyDescent="0.2">
      <c r="A372" s="7">
        <v>42675</v>
      </c>
      <c r="B372" s="8">
        <v>371.15</v>
      </c>
      <c r="C372" s="9">
        <f t="shared" si="27"/>
        <v>-13.950000000000045</v>
      </c>
      <c r="D372" s="9">
        <v>0.34201058200000001</v>
      </c>
      <c r="E372" s="11">
        <f t="shared" si="28"/>
        <v>204.26156647600129</v>
      </c>
      <c r="F372" s="13">
        <v>884.28171899999995</v>
      </c>
      <c r="G372" s="9">
        <v>29.738092040000002</v>
      </c>
      <c r="H372" s="11">
        <f t="shared" si="29"/>
        <v>-0.48059608406538662</v>
      </c>
      <c r="I372" s="9">
        <f t="shared" si="25"/>
        <v>-0.11100452517314029</v>
      </c>
      <c r="J372" s="9">
        <v>2.6666289999999998E-3</v>
      </c>
      <c r="K372" s="9">
        <v>-0.84018041300000001</v>
      </c>
      <c r="L372" s="9">
        <f t="shared" si="26"/>
        <v>5.3348340111748854E-2</v>
      </c>
      <c r="M372" s="9">
        <v>3.0240212770000001</v>
      </c>
      <c r="N372" s="9">
        <v>2.6950730000000001E-3</v>
      </c>
      <c r="O372" s="9">
        <v>14.487464989999999</v>
      </c>
    </row>
    <row r="373" spans="1:18" x14ac:dyDescent="0.2">
      <c r="A373" s="7">
        <v>42705</v>
      </c>
      <c r="B373" s="8">
        <v>353.2</v>
      </c>
      <c r="C373" s="9">
        <f t="shared" si="27"/>
        <v>-17.949999999999989</v>
      </c>
      <c r="D373" s="9">
        <v>0.34201058200000001</v>
      </c>
      <c r="E373" s="11">
        <f t="shared" si="28"/>
        <v>334.59765113199956</v>
      </c>
      <c r="F373" s="13">
        <v>884.28171899999995</v>
      </c>
      <c r="G373" s="9">
        <v>29.738092040000002</v>
      </c>
      <c r="H373" s="11">
        <f t="shared" si="29"/>
        <v>-0.6151037046154757</v>
      </c>
      <c r="I373" s="9">
        <f t="shared" si="25"/>
        <v>-0.2327260658780044</v>
      </c>
      <c r="J373" s="9">
        <v>2.6666289999999998E-3</v>
      </c>
      <c r="K373" s="9">
        <v>-0.84018041300000001</v>
      </c>
      <c r="L373" s="9">
        <f t="shared" si="26"/>
        <v>0.14315066528214576</v>
      </c>
      <c r="M373" s="9">
        <v>3.0240212770000001</v>
      </c>
      <c r="N373" s="9">
        <v>2.6950730000000001E-3</v>
      </c>
      <c r="O373" s="9">
        <v>14.487464989999999</v>
      </c>
    </row>
    <row r="374" spans="1:18" x14ac:dyDescent="0.2">
      <c r="A374" s="7">
        <v>42736</v>
      </c>
      <c r="B374" s="8">
        <v>366.9</v>
      </c>
      <c r="C374" s="9">
        <f t="shared" si="27"/>
        <v>13.699999999999989</v>
      </c>
      <c r="D374" s="9">
        <v>0.34201058200000001</v>
      </c>
      <c r="E374" s="11">
        <f t="shared" si="28"/>
        <v>178.43588129139965</v>
      </c>
      <c r="F374" s="13">
        <v>884.28171899999995</v>
      </c>
      <c r="G374" s="9">
        <v>29.738092040000002</v>
      </c>
      <c r="H374" s="11">
        <f t="shared" si="29"/>
        <v>0.44918784298711811</v>
      </c>
      <c r="I374" s="9">
        <f t="shared" si="25"/>
        <v>9.0632504537644612E-2</v>
      </c>
      <c r="J374" s="9">
        <v>2.6666289999999998E-3</v>
      </c>
      <c r="K374" s="9">
        <v>-0.84018041300000001</v>
      </c>
      <c r="L374" s="9">
        <f t="shared" si="26"/>
        <v>4.0711019217784777E-2</v>
      </c>
      <c r="M374" s="9">
        <v>3.0240212770000001</v>
      </c>
      <c r="N374" s="9">
        <v>2.6950730000000001E-3</v>
      </c>
      <c r="O374" s="9">
        <v>14.487464989999999</v>
      </c>
    </row>
    <row r="375" spans="1:18" x14ac:dyDescent="0.2">
      <c r="A375" s="7">
        <v>42767</v>
      </c>
      <c r="B375" s="8">
        <v>305.60000000000002</v>
      </c>
      <c r="C375" s="9">
        <f t="shared" si="27"/>
        <v>-61.299999999999955</v>
      </c>
      <c r="D375" s="9">
        <v>0.34201058200000001</v>
      </c>
      <c r="E375" s="11">
        <f t="shared" si="28"/>
        <v>3799.7374685913942</v>
      </c>
      <c r="F375" s="13">
        <v>884.28171899999995</v>
      </c>
      <c r="G375" s="9">
        <v>29.738092040000002</v>
      </c>
      <c r="H375" s="11">
        <f t="shared" si="29"/>
        <v>-2.0728300423270851</v>
      </c>
      <c r="I375" s="9">
        <f t="shared" si="25"/>
        <v>-8.9061721045249342</v>
      </c>
      <c r="J375" s="9">
        <v>2.6666289999999998E-3</v>
      </c>
      <c r="K375" s="9">
        <v>-0.84018041300000001</v>
      </c>
      <c r="L375" s="9">
        <f t="shared" si="26"/>
        <v>18.460981100394726</v>
      </c>
      <c r="M375" s="9">
        <v>3.0240212770000001</v>
      </c>
      <c r="N375" s="9">
        <v>2.6950730000000001E-3</v>
      </c>
      <c r="O375" s="9">
        <v>14.487464989999999</v>
      </c>
    </row>
    <row r="376" spans="1:18" x14ac:dyDescent="0.2">
      <c r="A376" s="7">
        <v>42795</v>
      </c>
      <c r="B376" s="8">
        <v>328.45</v>
      </c>
      <c r="C376" s="9">
        <f t="shared" si="27"/>
        <v>22.849999999999966</v>
      </c>
      <c r="D376" s="9">
        <v>0.34201058200000001</v>
      </c>
      <c r="E376" s="11">
        <f t="shared" si="28"/>
        <v>506.60958764079845</v>
      </c>
      <c r="F376" s="13">
        <v>884.28171899999995</v>
      </c>
      <c r="G376" s="9">
        <v>29.738092040000002</v>
      </c>
      <c r="H376" s="11">
        <f t="shared" si="29"/>
        <v>0.75687402499545042</v>
      </c>
      <c r="I376" s="9">
        <f t="shared" si="25"/>
        <v>0.43358155948694715</v>
      </c>
      <c r="J376" s="9">
        <v>2.6666289999999998E-3</v>
      </c>
      <c r="K376" s="9">
        <v>-0.84018041300000001</v>
      </c>
      <c r="L376" s="9">
        <f t="shared" si="26"/>
        <v>0.32816662009269004</v>
      </c>
      <c r="M376" s="9">
        <v>3.0240212770000001</v>
      </c>
      <c r="N376" s="9">
        <v>2.6950730000000001E-3</v>
      </c>
      <c r="O376" s="9">
        <v>14.487464989999999</v>
      </c>
    </row>
    <row r="377" spans="1:18" x14ac:dyDescent="0.2">
      <c r="A377" s="7">
        <v>42826</v>
      </c>
      <c r="B377" s="8">
        <v>316</v>
      </c>
      <c r="C377" s="9">
        <f t="shared" si="27"/>
        <v>-12.449999999999989</v>
      </c>
      <c r="D377" s="9">
        <v>0.34201058200000001</v>
      </c>
      <c r="E377" s="11">
        <f t="shared" si="28"/>
        <v>163.6355347299997</v>
      </c>
      <c r="F377" s="13">
        <v>884.28171899999995</v>
      </c>
      <c r="G377" s="9">
        <v>29.738092040000002</v>
      </c>
      <c r="H377" s="11">
        <f t="shared" si="29"/>
        <v>-0.4301557263591006</v>
      </c>
      <c r="I377" s="9">
        <f t="shared" si="25"/>
        <v>-7.9593412698571175E-2</v>
      </c>
      <c r="J377" s="9">
        <v>2.6666289999999998E-3</v>
      </c>
      <c r="K377" s="9">
        <v>-0.84018041300000001</v>
      </c>
      <c r="L377" s="9">
        <f t="shared" si="26"/>
        <v>3.4237562252753546E-2</v>
      </c>
      <c r="M377" s="9">
        <v>3.0240212770000001</v>
      </c>
      <c r="N377" s="9">
        <v>2.6950730000000001E-3</v>
      </c>
      <c r="O377" s="9">
        <v>14.487464989999999</v>
      </c>
    </row>
    <row r="378" spans="1:18" x14ac:dyDescent="0.2">
      <c r="A378" s="7">
        <v>42856</v>
      </c>
      <c r="B378" s="8">
        <v>304.75</v>
      </c>
      <c r="C378" s="9">
        <f t="shared" si="27"/>
        <v>-11.25</v>
      </c>
      <c r="D378" s="9">
        <v>0.34201058200000001</v>
      </c>
      <c r="E378" s="11">
        <f t="shared" si="28"/>
        <v>134.37470933319997</v>
      </c>
      <c r="F378" s="13">
        <v>884.28171899999995</v>
      </c>
      <c r="G378" s="9">
        <v>29.738092040000002</v>
      </c>
      <c r="H378" s="11">
        <f t="shared" si="29"/>
        <v>-0.3898034401940737</v>
      </c>
      <c r="I378" s="9">
        <f t="shared" si="25"/>
        <v>-5.9229354956797646E-2</v>
      </c>
      <c r="J378" s="9">
        <v>2.6666289999999998E-3</v>
      </c>
      <c r="K378" s="9">
        <v>-0.84018041300000001</v>
      </c>
      <c r="L378" s="9">
        <f t="shared" si="26"/>
        <v>2.3087806322635632E-2</v>
      </c>
      <c r="M378" s="9">
        <v>3.0240212770000001</v>
      </c>
      <c r="N378" s="9">
        <v>2.6950730000000001E-3</v>
      </c>
      <c r="O378" s="9">
        <v>14.487464989999999</v>
      </c>
      <c r="Q378" s="15" t="s">
        <v>13</v>
      </c>
      <c r="R378" s="16">
        <v>14.487464989999999</v>
      </c>
    </row>
    <row r="379" spans="1:18" x14ac:dyDescent="0.2">
      <c r="A379" s="7">
        <v>42887</v>
      </c>
      <c r="B379" s="8">
        <v>303.85000000000002</v>
      </c>
      <c r="C379" s="9">
        <f t="shared" si="27"/>
        <v>-0.89999999999997726</v>
      </c>
      <c r="D379" s="9">
        <v>0.34201058200000001</v>
      </c>
      <c r="E379" s="11">
        <f t="shared" si="28"/>
        <v>1.5425902857999221</v>
      </c>
      <c r="F379" s="13">
        <v>884.28171899999995</v>
      </c>
      <c r="G379" s="9">
        <v>29.738092040000002</v>
      </c>
      <c r="H379" s="11">
        <f t="shared" si="29"/>
        <v>-4.1764972020712637E-2</v>
      </c>
      <c r="I379" s="9">
        <f t="shared" si="25"/>
        <v>-7.28511789581323E-5</v>
      </c>
      <c r="J379" s="9">
        <v>2.6666289999999998E-3</v>
      </c>
      <c r="K379" s="9">
        <v>-0.84018041300000001</v>
      </c>
      <c r="L379" s="9">
        <f t="shared" si="26"/>
        <v>3.0426274508623246E-6</v>
      </c>
      <c r="M379" s="9">
        <v>3.0240212770000001</v>
      </c>
      <c r="N379" s="9">
        <v>2.6950730000000001E-3</v>
      </c>
      <c r="O379" s="9">
        <v>14.487464989999999</v>
      </c>
    </row>
    <row r="380" spans="1:18" x14ac:dyDescent="0.2">
      <c r="A380" s="7">
        <v>42917</v>
      </c>
      <c r="B380" s="8">
        <v>291.95</v>
      </c>
      <c r="C380" s="9">
        <f t="shared" si="27"/>
        <v>-11.900000000000034</v>
      </c>
      <c r="D380" s="9">
        <v>0.34201058200000001</v>
      </c>
      <c r="E380" s="11">
        <f t="shared" si="28"/>
        <v>149.86682308980082</v>
      </c>
      <c r="F380" s="13">
        <v>884.28171899999995</v>
      </c>
      <c r="G380" s="9">
        <v>29.738092040000002</v>
      </c>
      <c r="H380" s="11">
        <f t="shared" si="29"/>
        <v>-0.41166092853346464</v>
      </c>
      <c r="I380" s="9">
        <f t="shared" si="25"/>
        <v>-6.976200402222224E-2</v>
      </c>
      <c r="J380" s="9">
        <v>2.6666289999999998E-3</v>
      </c>
      <c r="K380" s="9">
        <v>-0.84018041300000001</v>
      </c>
      <c r="L380" s="9">
        <f t="shared" si="26"/>
        <v>2.8718291352143301E-2</v>
      </c>
      <c r="M380" s="9">
        <v>3.0240212770000001</v>
      </c>
      <c r="N380" s="9">
        <v>2.6950730000000001E-3</v>
      </c>
      <c r="O380" s="9">
        <v>14.487464989999999</v>
      </c>
    </row>
    <row r="381" spans="1:18" x14ac:dyDescent="0.2">
      <c r="A381" s="14" t="s">
        <v>5</v>
      </c>
      <c r="B381" s="12"/>
      <c r="C381" s="9">
        <f>SUM(C3:C380)</f>
        <v>129.27999999999992</v>
      </c>
      <c r="D381" s="12"/>
      <c r="E381" s="11">
        <f>SUM(E3:E380)</f>
        <v>333374.20807195728</v>
      </c>
      <c r="F381" s="12"/>
      <c r="G381" s="12"/>
      <c r="H381" s="12"/>
      <c r="I381" s="9">
        <f>SUM(I3:I380)</f>
        <v>-315.07210045400643</v>
      </c>
      <c r="J381" s="12"/>
      <c r="K381" s="12"/>
      <c r="L381" s="9">
        <f>SUM(L3:L380)</f>
        <v>6497.5925591212963</v>
      </c>
      <c r="M381" s="12"/>
      <c r="N381" s="12"/>
      <c r="O381" s="12"/>
    </row>
    <row r="382" spans="1:18" x14ac:dyDescent="0.2">
      <c r="A382" s="2"/>
    </row>
  </sheetData>
  <mergeCells count="1">
    <mergeCell ref="Q1:R1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D1" workbookViewId="0">
      <selection activeCell="Q2" sqref="Q2:Q6"/>
    </sheetView>
  </sheetViews>
  <sheetFormatPr baseColWidth="10" defaultColWidth="9.1640625" defaultRowHeight="16" x14ac:dyDescent="0.2"/>
  <cols>
    <col min="2" max="2" width="17.5" customWidth="1"/>
    <col min="3" max="4" width="9.1640625" style="1"/>
    <col min="5" max="5" width="15.5" style="1" customWidth="1"/>
    <col min="6" max="6" width="13" style="1" customWidth="1"/>
    <col min="7" max="7" width="9.1640625" style="1"/>
    <col min="8" max="8" width="14.6640625" style="1" customWidth="1"/>
    <col min="9" max="9" width="18.33203125" style="1" customWidth="1"/>
    <col min="10" max="10" width="18.6640625" style="1" customWidth="1"/>
    <col min="11" max="11" width="9.1640625" style="1"/>
    <col min="12" max="12" width="16.5" style="1" customWidth="1"/>
    <col min="13" max="13" width="15.83203125" style="1" customWidth="1"/>
    <col min="14" max="14" width="20.1640625" style="1" customWidth="1"/>
    <col min="15" max="15" width="9.1640625" style="1"/>
    <col min="17" max="17" width="20.83203125" customWidth="1"/>
    <col min="18" max="18" width="35.5" customWidth="1"/>
    <col min="258" max="259" width="8.83203125" customWidth="1"/>
    <col min="261" max="261" width="8.83203125" customWidth="1"/>
    <col min="263" max="270" width="8.83203125" customWidth="1"/>
    <col min="272" max="277" width="8.83203125" customWidth="1"/>
    <col min="279" max="280" width="8.83203125" customWidth="1"/>
    <col min="286" max="286" width="8.83203125" customWidth="1"/>
    <col min="288" max="288" width="8.83203125" customWidth="1"/>
    <col min="290" max="290" width="8.83203125" customWidth="1"/>
    <col min="293" max="293" width="8.83203125" customWidth="1"/>
    <col min="295" max="297" width="8.83203125" customWidth="1"/>
    <col min="299" max="301" width="8.83203125" customWidth="1"/>
    <col min="303" max="304" width="8.83203125" customWidth="1"/>
    <col min="307" max="309" width="8.83203125" customWidth="1"/>
    <col min="311" max="311" width="8.83203125" customWidth="1"/>
    <col min="313" max="313" width="8.83203125" customWidth="1"/>
    <col min="315" max="317" width="8.83203125" customWidth="1"/>
    <col min="319" max="321" width="8.83203125" customWidth="1"/>
    <col min="323" max="325" width="8.83203125" customWidth="1"/>
    <col min="327" max="328" width="8.83203125" customWidth="1"/>
    <col min="330" max="330" width="8.83203125" customWidth="1"/>
    <col min="333" max="333" width="8.83203125" customWidth="1"/>
    <col min="335" max="337" width="8.83203125" customWidth="1"/>
    <col min="339" max="341" width="8.83203125" customWidth="1"/>
    <col min="343" max="344" width="8.83203125" customWidth="1"/>
    <col min="351" max="352" width="8.83203125" customWidth="1"/>
    <col min="359" max="360" width="8.83203125" customWidth="1"/>
    <col min="363" max="363" width="8.83203125" customWidth="1"/>
    <col min="367" max="374" width="8.83203125" customWidth="1"/>
    <col min="376" max="436" width="8.83203125" customWidth="1"/>
    <col min="444" max="444" width="8.83203125" customWidth="1"/>
    <col min="446" max="448" width="8.83203125" customWidth="1"/>
    <col min="450" max="450" width="8.83203125" customWidth="1"/>
    <col min="452" max="453" width="8.83203125" customWidth="1"/>
    <col min="458" max="458" width="8.83203125" customWidth="1"/>
    <col min="460" max="471" width="8.83203125" customWidth="1"/>
    <col min="473" max="477" width="8.83203125" customWidth="1"/>
    <col min="480" max="496" width="8.83203125" customWidth="1"/>
    <col min="498" max="498" width="8.83203125" customWidth="1"/>
    <col min="502" max="502" width="8.83203125" customWidth="1"/>
    <col min="506" max="688" width="8.83203125" customWidth="1"/>
    <col min="691" max="691" width="8.83203125" customWidth="1"/>
    <col min="694" max="694" width="8.83203125" customWidth="1"/>
    <col min="696" max="764" width="8.83203125" customWidth="1"/>
    <col min="766" max="766" width="8.83203125" customWidth="1"/>
    <col min="768" max="768" width="8.83203125" customWidth="1"/>
    <col min="770" max="774" width="8.83203125" customWidth="1"/>
    <col min="776" max="777" width="8.83203125" customWidth="1"/>
    <col min="779" max="780" width="8.83203125" customWidth="1"/>
    <col min="782" max="784" width="8.83203125" customWidth="1"/>
    <col min="786" max="818" width="8.83203125" customWidth="1"/>
    <col min="820" max="820" width="8.83203125" customWidth="1"/>
    <col min="822" max="824" width="8.83203125" customWidth="1"/>
    <col min="826" max="826" width="8.83203125" customWidth="1"/>
    <col min="828" max="829" width="8.83203125" customWidth="1"/>
    <col min="833" max="836" width="8.83203125" customWidth="1"/>
    <col min="838" max="839" width="8.83203125" customWidth="1"/>
    <col min="842" max="842" width="8.83203125" customWidth="1"/>
    <col min="845" max="846" width="8.83203125" customWidth="1"/>
    <col min="864" max="889" width="8.83203125" customWidth="1"/>
    <col min="891" max="891" width="8.83203125" customWidth="1"/>
    <col min="893" max="893" width="8.83203125" customWidth="1"/>
    <col min="895" max="895" width="8.83203125" customWidth="1"/>
    <col min="897" max="900" width="8.83203125" customWidth="1"/>
    <col min="903" max="904" width="8.83203125" customWidth="1"/>
    <col min="907" max="908" width="8.83203125" customWidth="1"/>
    <col min="910" max="910" width="8.83203125" customWidth="1"/>
    <col min="928" max="1020" width="8.83203125" customWidth="1"/>
    <col min="1022" max="1022" width="8.83203125" customWidth="1"/>
    <col min="1024" max="1024" width="8.83203125" customWidth="1"/>
    <col min="1026" max="1030" width="8.83203125" customWidth="1"/>
    <col min="1032" max="1033" width="8.83203125" customWidth="1"/>
    <col min="1035" max="1036" width="8.83203125" customWidth="1"/>
    <col min="1038" max="1040" width="8.83203125" customWidth="1"/>
    <col min="1042" max="1074" width="8.83203125" customWidth="1"/>
    <col min="1076" max="1076" width="8.83203125" customWidth="1"/>
    <col min="1078" max="1080" width="8.83203125" customWidth="1"/>
    <col min="1082" max="1082" width="8.83203125" customWidth="1"/>
    <col min="1084" max="1085" width="8.83203125" customWidth="1"/>
    <col min="1089" max="1092" width="8.83203125" customWidth="1"/>
    <col min="1094" max="1095" width="8.83203125" customWidth="1"/>
    <col min="1098" max="1098" width="8.83203125" customWidth="1"/>
    <col min="1101" max="1102" width="8.83203125" customWidth="1"/>
    <col min="1120" max="1142" width="8.83203125" customWidth="1"/>
    <col min="1144" max="1144" width="8.83203125" customWidth="1"/>
    <col min="1146" max="1150" width="8.83203125" customWidth="1"/>
    <col min="1152" max="1155" width="8.83203125" customWidth="1"/>
    <col min="1158" max="1160" width="8.83203125" customWidth="1"/>
    <col min="1164" max="1164" width="8.83203125" customWidth="1"/>
    <col min="1166" max="1166" width="8.83203125" customWidth="1"/>
    <col min="1168" max="1168" width="8.83203125" customWidth="1"/>
    <col min="1184" max="1203" width="8.83203125" customWidth="1"/>
    <col min="1207" max="1210" width="8.83203125" customWidth="1"/>
    <col min="1212" max="1213" width="8.83203125" customWidth="1"/>
    <col min="1215" max="1215" width="8.83203125" customWidth="1"/>
    <col min="1224" max="1224" width="8.83203125" customWidth="1"/>
    <col min="1226" max="1226" width="8.83203125" customWidth="1"/>
    <col min="1229" max="1230" width="8.83203125" customWidth="1"/>
    <col min="1248" max="1267" width="8.83203125" customWidth="1"/>
    <col min="1269" max="1270" width="8.83203125" customWidth="1"/>
    <col min="1273" max="1273" width="8.83203125" customWidth="1"/>
    <col min="1275" max="1278" width="8.83203125" customWidth="1"/>
    <col min="1280" max="1283" width="8.83203125" customWidth="1"/>
    <col min="1286" max="1288" width="8.83203125" customWidth="1"/>
    <col min="1292" max="1292" width="8.83203125" customWidth="1"/>
    <col min="1294" max="1294" width="8.83203125" customWidth="1"/>
    <col min="1296" max="1296" width="8.83203125" customWidth="1"/>
    <col min="1312" max="1328" width="8.83203125" customWidth="1"/>
    <col min="1331" max="1332" width="8.83203125" customWidth="1"/>
    <col min="1335" max="1395" width="8.83203125" customWidth="1"/>
    <col min="1397" max="1397" width="8.83203125" customWidth="1"/>
    <col min="1399" max="1399" width="8.83203125" customWidth="1"/>
    <col min="1401" max="1401" width="8.83203125" customWidth="1"/>
    <col min="1403" max="1406" width="8.83203125" customWidth="1"/>
    <col min="1408" max="1411" width="8.83203125" customWidth="1"/>
    <col min="1414" max="1416" width="8.83203125" customWidth="1"/>
    <col min="1420" max="1420" width="8.83203125" customWidth="1"/>
    <col min="1422" max="1422" width="8.83203125" customWidth="1"/>
    <col min="1424" max="1424" width="8.83203125" customWidth="1"/>
    <col min="1440" max="1527" width="8.83203125" customWidth="1"/>
    <col min="1529" max="1529" width="8.83203125" customWidth="1"/>
    <col min="1532" max="1533" width="8.83203125" customWidth="1"/>
    <col min="1535" max="1538" width="8.83203125" customWidth="1"/>
    <col min="1540" max="1543" width="8.83203125" customWidth="1"/>
    <col min="1546" max="1546" width="8.83203125" customWidth="1"/>
    <col min="1549" max="1550" width="8.83203125" customWidth="1"/>
    <col min="1568" max="1649" width="8.83203125" customWidth="1"/>
    <col min="1651" max="1652" width="8.83203125" customWidth="1"/>
    <col min="1654" max="1654" width="8.83203125" customWidth="1"/>
    <col min="1656" max="1656" width="8.83203125" customWidth="1"/>
    <col min="1658" max="1658" width="8.83203125" customWidth="1"/>
    <col min="1661" max="1662" width="8.83203125" customWidth="1"/>
    <col min="1664" max="1667" width="8.83203125" customWidth="1"/>
    <col min="1670" max="1672" width="8.83203125" customWidth="1"/>
    <col min="1676" max="1676" width="8.83203125" customWidth="1"/>
    <col min="1678" max="1678" width="8.83203125" customWidth="1"/>
    <col min="1680" max="1680" width="8.83203125" customWidth="1"/>
    <col min="1696" max="1712" width="8.83203125" customWidth="1"/>
    <col min="1715" max="1780" width="8.83203125" customWidth="1"/>
    <col min="1783" max="1784" width="8.83203125" customWidth="1"/>
    <col min="1786" max="1786" width="8.83203125" customWidth="1"/>
    <col min="1788" max="1790" width="8.83203125" customWidth="1"/>
    <col min="1792" max="1795" width="8.83203125" customWidth="1"/>
    <col min="1798" max="1800" width="8.83203125" customWidth="1"/>
    <col min="1804" max="1804" width="8.83203125" customWidth="1"/>
    <col min="1806" max="1806" width="8.83203125" customWidth="1"/>
    <col min="1808" max="1808" width="8.83203125" customWidth="1"/>
    <col min="1824" max="1840" width="8.83203125" customWidth="1"/>
    <col min="1843" max="1843" width="8.83203125" customWidth="1"/>
    <col min="1845" max="1847" width="8.83203125" customWidth="1"/>
    <col min="1850" max="1851" width="8.83203125" customWidth="1"/>
    <col min="1853" max="1854" width="8.83203125" customWidth="1"/>
    <col min="1856" max="1863" width="8.83203125" customWidth="1"/>
    <col min="1866" max="1866" width="8.83203125" customWidth="1"/>
    <col min="1869" max="1870" width="8.83203125" customWidth="1"/>
    <col min="1873" max="1905" width="8.83203125" customWidth="1"/>
    <col min="1907" max="1908" width="8.83203125" customWidth="1"/>
    <col min="1912" max="1912" width="8.83203125" customWidth="1"/>
    <col min="1914" max="1914" width="8.83203125" customWidth="1"/>
    <col min="1917" max="1918" width="8.83203125" customWidth="1"/>
    <col min="1920" max="1923" width="8.83203125" customWidth="1"/>
    <col min="1926" max="1928" width="8.83203125" customWidth="1"/>
    <col min="1932" max="1932" width="8.83203125" customWidth="1"/>
    <col min="1934" max="1934" width="8.83203125" customWidth="1"/>
    <col min="1936" max="1936" width="8.83203125" customWidth="1"/>
    <col min="1952" max="1975" width="8.83203125" customWidth="1"/>
    <col min="1977" max="2032" width="8.83203125" customWidth="1"/>
    <col min="2034" max="2097" width="8.83203125" customWidth="1"/>
    <col min="2099" max="2108" width="8.83203125" customWidth="1"/>
    <col min="2110" max="2124" width="8.83203125" customWidth="1"/>
    <col min="2128" max="2152" width="8.83203125" customWidth="1"/>
    <col min="2154" max="2154" width="8.83203125" customWidth="1"/>
    <col min="2177" max="2231" width="8.83203125" customWidth="1"/>
    <col min="2233" max="2288" width="8.83203125" customWidth="1"/>
    <col min="2290" max="2290" width="8.83203125" customWidth="1"/>
    <col min="2292" max="2428" width="8.83203125" customWidth="1"/>
    <col min="2430" max="2430" width="8.83203125" customWidth="1"/>
    <col min="2432" max="2432" width="8.83203125" customWidth="1"/>
    <col min="2434" max="2438" width="8.83203125" customWidth="1"/>
    <col min="2440" max="2441" width="8.83203125" customWidth="1"/>
    <col min="2443" max="2444" width="8.83203125" customWidth="1"/>
    <col min="2446" max="2448" width="8.83203125" customWidth="1"/>
    <col min="2450" max="2487" width="8.83203125" customWidth="1"/>
    <col min="2489" max="2550" width="8.83203125" customWidth="1"/>
    <col min="2554" max="2558" width="8.83203125" customWidth="1"/>
    <col min="2560" max="2563" width="8.83203125" customWidth="1"/>
    <col min="2566" max="2568" width="8.83203125" customWidth="1"/>
    <col min="2572" max="2572" width="8.83203125" customWidth="1"/>
    <col min="2574" max="2574" width="8.83203125" customWidth="1"/>
    <col min="2576" max="2576" width="8.83203125" customWidth="1"/>
    <col min="2592" max="2608" width="8.83203125" customWidth="1"/>
    <col min="2612" max="2612" width="8.83203125" customWidth="1"/>
    <col min="2614" max="2614" width="8.83203125" customWidth="1"/>
    <col min="2616" max="2618" width="8.83203125" customWidth="1"/>
    <col min="2620" max="2621" width="8.83203125" customWidth="1"/>
    <col min="2625" max="2628" width="8.83203125" customWidth="1"/>
    <col min="2630" max="2631" width="8.83203125" customWidth="1"/>
    <col min="2634" max="2634" width="8.83203125" customWidth="1"/>
    <col min="2637" max="2638" width="8.83203125" customWidth="1"/>
    <col min="2656" max="2748" width="8.83203125" customWidth="1"/>
    <col min="2751" max="2751" width="8.83203125" customWidth="1"/>
    <col min="2753" max="2753" width="8.83203125" customWidth="1"/>
    <col min="2755" max="2755" width="8.83203125" customWidth="1"/>
    <col min="2757" max="2757" width="8.83203125" customWidth="1"/>
    <col min="2760" max="2761" width="8.83203125" customWidth="1"/>
    <col min="2764" max="2764" width="8.83203125" customWidth="1"/>
    <col min="2766" max="2766" width="8.83203125" customWidth="1"/>
    <col min="2784" max="2804" width="8.83203125" customWidth="1"/>
    <col min="2810" max="2814" width="8.83203125" customWidth="1"/>
    <col min="2816" max="2819" width="8.83203125" customWidth="1"/>
    <col min="2822" max="2824" width="8.83203125" customWidth="1"/>
    <col min="2828" max="2828" width="8.83203125" customWidth="1"/>
    <col min="2830" max="2830" width="8.83203125" customWidth="1"/>
    <col min="2832" max="2832" width="8.83203125" customWidth="1"/>
    <col min="2848" max="2865" width="8.83203125" customWidth="1"/>
    <col min="2867" max="2867" width="8.83203125" customWidth="1"/>
    <col min="2870" max="2872" width="8.83203125" customWidth="1"/>
    <col min="2875" max="2876" width="8.83203125" customWidth="1"/>
    <col min="2880" max="2884" width="8.83203125" customWidth="1"/>
    <col min="2886" max="2887" width="8.83203125" customWidth="1"/>
    <col min="2890" max="2890" width="8.83203125" customWidth="1"/>
    <col min="2893" max="2894" width="8.83203125" customWidth="1"/>
    <col min="2912" max="2935" width="8.83203125" customWidth="1"/>
    <col min="2937" max="2999" width="8.83203125" customWidth="1"/>
    <col min="3001" max="3056" width="8.83203125" customWidth="1"/>
    <col min="3059" max="3124" width="8.83203125" customWidth="1"/>
    <col min="3126" max="3127" width="8.83203125" customWidth="1"/>
    <col min="3129" max="3130" width="8.83203125" customWidth="1"/>
    <col min="3132" max="3134" width="8.83203125" customWidth="1"/>
    <col min="3136" max="3139" width="8.83203125" customWidth="1"/>
    <col min="3142" max="3144" width="8.83203125" customWidth="1"/>
    <col min="3148" max="3148" width="8.83203125" customWidth="1"/>
    <col min="3150" max="3150" width="8.83203125" customWidth="1"/>
    <col min="3152" max="3152" width="8.83203125" customWidth="1"/>
    <col min="3168" max="3189" width="8.83203125" customWidth="1"/>
    <col min="3192" max="3194" width="8.83203125" customWidth="1"/>
    <col min="3196" max="3198" width="8.83203125" customWidth="1"/>
    <col min="3200" max="3203" width="8.83203125" customWidth="1"/>
    <col min="3206" max="3208" width="8.83203125" customWidth="1"/>
    <col min="3212" max="3212" width="8.83203125" customWidth="1"/>
    <col min="3214" max="3214" width="8.83203125" customWidth="1"/>
    <col min="3216" max="3216" width="8.83203125" customWidth="1"/>
    <col min="3232" max="3252" width="8.83203125" customWidth="1"/>
    <col min="3256" max="3256" width="8.83203125" customWidth="1"/>
    <col min="3261" max="3264" width="8.83203125" customWidth="1"/>
    <col min="3266" max="3268" width="8.83203125" customWidth="1"/>
    <col min="3276" max="3276" width="8.83203125" customWidth="1"/>
    <col min="3279" max="3279" width="8.83203125" customWidth="1"/>
    <col min="3296" max="3380" width="8.83203125" customWidth="1"/>
    <col min="3383" max="3383" width="8.83203125" customWidth="1"/>
    <col min="3385" max="3387" width="8.83203125" customWidth="1"/>
    <col min="3389" max="3390" width="8.83203125" customWidth="1"/>
    <col min="3392" max="3395" width="8.83203125" customWidth="1"/>
    <col min="3398" max="3400" width="8.83203125" customWidth="1"/>
    <col min="3404" max="3404" width="8.83203125" customWidth="1"/>
    <col min="3406" max="3406" width="8.83203125" customWidth="1"/>
    <col min="3408" max="3408" width="8.83203125" customWidth="1"/>
    <col min="3424" max="3440" width="8.83203125" customWidth="1"/>
    <col min="3443" max="3472" width="8.83203125" customWidth="1"/>
    <col min="3474" max="3507" width="8.83203125" customWidth="1"/>
    <col min="3511" max="3513" width="8.83203125" customWidth="1"/>
    <col min="3516" max="3518" width="8.83203125" customWidth="1"/>
    <col min="3520" max="3523" width="8.83203125" customWidth="1"/>
    <col min="3526" max="3528" width="8.83203125" customWidth="1"/>
    <col min="3532" max="3532" width="8.83203125" customWidth="1"/>
    <col min="3534" max="3534" width="8.83203125" customWidth="1"/>
    <col min="3536" max="3536" width="8.83203125" customWidth="1"/>
    <col min="3552" max="3632" width="8.83203125" customWidth="1"/>
    <col min="3680" max="3763" width="8.83203125" customWidth="1"/>
    <col min="3766" max="3766" width="8.83203125" customWidth="1"/>
    <col min="3768" max="3769" width="8.83203125" customWidth="1"/>
    <col min="3772" max="3774" width="8.83203125" customWidth="1"/>
    <col min="3776" max="3779" width="8.83203125" customWidth="1"/>
    <col min="3782" max="3784" width="8.83203125" customWidth="1"/>
    <col min="3788" max="3788" width="8.83203125" customWidth="1"/>
    <col min="3790" max="3790" width="8.83203125" customWidth="1"/>
    <col min="3792" max="3793" width="8.83203125" customWidth="1"/>
    <col min="3795" max="3824" width="8.83203125" customWidth="1"/>
    <col min="3827" max="3892" width="8.83203125" customWidth="1"/>
    <col min="3894" max="3894" width="8.83203125" customWidth="1"/>
    <col min="3896" max="3896" width="8.83203125" customWidth="1"/>
    <col min="3898" max="3898" width="8.83203125" customWidth="1"/>
    <col min="3901" max="3902" width="8.83203125" customWidth="1"/>
    <col min="3904" max="3907" width="8.83203125" customWidth="1"/>
    <col min="3910" max="3912" width="8.83203125" customWidth="1"/>
    <col min="3916" max="3916" width="8.83203125" customWidth="1"/>
    <col min="3918" max="3918" width="8.83203125" customWidth="1"/>
    <col min="3920" max="3920" width="8.83203125" customWidth="1"/>
    <col min="3936" max="3960" width="8.83203125" customWidth="1"/>
    <col min="3962" max="3963" width="8.83203125" customWidth="1"/>
    <col min="3965" max="3965" width="8.83203125" customWidth="1"/>
    <col min="3967" max="3969" width="8.83203125" customWidth="1"/>
    <col min="3973" max="3975" width="8.83203125" customWidth="1"/>
    <col min="3978" max="3991" width="8.83203125" customWidth="1"/>
    <col min="3993" max="3997" width="8.83203125" customWidth="1"/>
    <col min="4000" max="4049" width="8.83203125" customWidth="1"/>
    <col min="4051" max="4080" width="8.83203125" customWidth="1"/>
    <col min="4083" max="4148" width="8.83203125" customWidth="1"/>
    <col min="4150" max="4151" width="8.83203125" customWidth="1"/>
    <col min="4153" max="4157" width="8.83203125" customWidth="1"/>
    <col min="4159" max="4161" width="8.83203125" customWidth="1"/>
    <col min="4164" max="4166" width="8.83203125" customWidth="1"/>
    <col min="4172" max="4183" width="8.83203125" customWidth="1"/>
    <col min="4185" max="4189" width="8.83203125" customWidth="1"/>
    <col min="4192" max="4212" width="8.83203125" customWidth="1"/>
    <col min="4217" max="4223" width="8.83203125" customWidth="1"/>
    <col min="4226" max="4227" width="8.83203125" customWidth="1"/>
    <col min="4229" max="4229" width="8.83203125" customWidth="1"/>
    <col min="4232" max="4233" width="8.83203125" customWidth="1"/>
    <col min="4236" max="4236" width="8.83203125" customWidth="1"/>
    <col min="4238" max="4238" width="8.83203125" customWidth="1"/>
    <col min="4256" max="4336" width="8.83203125" customWidth="1"/>
    <col min="4339" max="4368" width="8.83203125" customWidth="1"/>
    <col min="4371" max="4400" width="8.83203125" customWidth="1"/>
    <col min="4403" max="4528" width="8.83203125" customWidth="1"/>
    <col min="4530" max="4663" width="8.83203125" customWidth="1"/>
    <col min="4665" max="4669" width="8.83203125" customWidth="1"/>
    <col min="4671" max="4673" width="8.83203125" customWidth="1"/>
    <col min="4676" max="4678" width="8.83203125" customWidth="1"/>
    <col min="4684" max="4695" width="8.83203125" customWidth="1"/>
    <col min="4697" max="4701" width="8.83203125" customWidth="1"/>
    <col min="4704" max="4784" width="8.83203125" customWidth="1"/>
    <col min="4786" max="4786" width="8.83203125" customWidth="1"/>
    <col min="4789" max="4789" width="8.83203125" customWidth="1"/>
    <col min="4792" max="4794" width="8.83203125" customWidth="1"/>
    <col min="4796" max="4798" width="8.83203125" customWidth="1"/>
    <col min="4800" max="4803" width="8.83203125" customWidth="1"/>
    <col min="4806" max="4808" width="8.83203125" customWidth="1"/>
    <col min="4812" max="4812" width="8.83203125" customWidth="1"/>
    <col min="4814" max="4814" width="8.83203125" customWidth="1"/>
    <col min="4816" max="4816" width="8.83203125" customWidth="1"/>
    <col min="4832" max="4848" width="8.83203125" customWidth="1"/>
    <col min="4850" max="4919" width="8.83203125" customWidth="1"/>
    <col min="4921" max="4925" width="8.83203125" customWidth="1"/>
    <col min="4927" max="4929" width="8.83203125" customWidth="1"/>
    <col min="4932" max="4934" width="8.83203125" customWidth="1"/>
    <col min="4940" max="4951" width="8.83203125" customWidth="1"/>
    <col min="4953" max="4957" width="8.83203125" customWidth="1"/>
    <col min="4960" max="4983" width="8.83203125" customWidth="1"/>
    <col min="4985" max="5040" width="8.83203125" customWidth="1"/>
    <col min="5042" max="5042" width="8.83203125" customWidth="1"/>
    <col min="5045" max="5047" width="8.83203125" customWidth="1"/>
    <col min="5049" max="5050" width="8.83203125" customWidth="1"/>
    <col min="5052" max="5054" width="8.83203125" customWidth="1"/>
    <col min="5056" max="5059" width="8.83203125" customWidth="1"/>
    <col min="5062" max="5064" width="8.83203125" customWidth="1"/>
    <col min="5068" max="5068" width="8.83203125" customWidth="1"/>
    <col min="5070" max="5070" width="8.83203125" customWidth="1"/>
    <col min="5072" max="5072" width="8.83203125" customWidth="1"/>
    <col min="5088" max="5104" width="8.83203125" customWidth="1"/>
    <col min="5106" max="5106" width="8.83203125" customWidth="1"/>
    <col min="5108" max="5169" width="8.83203125" customWidth="1"/>
    <col min="5171" max="5172" width="8.83203125" customWidth="1"/>
    <col min="5176" max="5184" width="8.83203125" customWidth="1"/>
    <col min="5187" max="5188" width="8.83203125" customWidth="1"/>
    <col min="5192" max="5200" width="8.83203125" customWidth="1"/>
    <col min="5205" max="5205" width="8.83203125" customWidth="1"/>
    <col min="5207" max="5216" width="8.83203125" customWidth="1"/>
    <col min="5218" max="5218" width="8.83203125" customWidth="1"/>
    <col min="5221" max="5221" width="8.83203125" customWidth="1"/>
    <col min="5224" max="5239" width="8.83203125" customWidth="1"/>
    <col min="5241" max="5296" width="8.83203125" customWidth="1"/>
    <col min="5298" max="5298" width="8.83203125" customWidth="1"/>
    <col min="5300" max="5301" width="8.83203125" customWidth="1"/>
    <col min="5304" max="5312" width="8.83203125" customWidth="1"/>
    <col min="5315" max="5316" width="8.83203125" customWidth="1"/>
    <col min="5320" max="5328" width="8.83203125" customWidth="1"/>
    <col min="5331" max="5331" width="8.83203125" customWidth="1"/>
    <col min="5333" max="5333" width="8.83203125" customWidth="1"/>
    <col min="5336" max="5346" width="8.83203125" customWidth="1"/>
    <col min="5348" max="5348" width="8.83203125" customWidth="1"/>
    <col min="5352" max="5360" width="8.83203125" customWidth="1"/>
    <col min="5362" max="5362" width="8.83203125" customWidth="1"/>
    <col min="5364" max="5424" width="8.83203125" customWidth="1"/>
    <col min="5426" max="5427" width="8.83203125" customWidth="1"/>
    <col min="5429" max="5429" width="8.83203125" customWidth="1"/>
    <col min="5432" max="5441" width="8.83203125" customWidth="1"/>
    <col min="5445" max="5445" width="8.83203125" customWidth="1"/>
    <col min="5448" max="5456" width="8.83203125" customWidth="1"/>
    <col min="5458" max="5461" width="8.83203125" customWidth="1"/>
    <col min="5464" max="5472" width="8.83203125" customWidth="1"/>
    <col min="5475" max="5477" width="8.83203125" customWidth="1"/>
    <col min="5480" max="5488" width="8.83203125" customWidth="1"/>
    <col min="5490" max="5491" width="8.83203125" customWidth="1"/>
    <col min="5493" max="5493" width="8.83203125" customWidth="1"/>
    <col min="5496" max="5504" width="8.83203125" customWidth="1"/>
    <col min="5506" max="5509" width="8.83203125" customWidth="1"/>
    <col min="5512" max="5522" width="8.83203125" customWidth="1"/>
    <col min="5525" max="5525" width="8.83203125" customWidth="1"/>
    <col min="5528" max="5536" width="8.83203125" customWidth="1"/>
    <col min="5541" max="5541" width="8.83203125" customWidth="1"/>
    <col min="5543" max="5554" width="8.83203125" customWidth="1"/>
    <col min="5557" max="5557" width="8.83203125" customWidth="1"/>
    <col min="5559" max="5560" width="8.83203125" customWidth="1"/>
    <col min="5563" max="5563" width="8.83203125" customWidth="1"/>
    <col min="5568" max="5568" width="8.83203125" customWidth="1"/>
    <col min="5571" max="5571" width="8.83203125" customWidth="1"/>
    <col min="5574" max="5574" width="8.83203125" customWidth="1"/>
    <col min="5577" max="5577" width="8.83203125" customWidth="1"/>
    <col min="5580" max="5580" width="8.83203125" customWidth="1"/>
    <col min="5582" max="5582" width="8.83203125" customWidth="1"/>
    <col min="5584" max="5585" width="8.83203125" customWidth="1"/>
    <col min="5587" max="5591" width="8.83203125" customWidth="1"/>
    <col min="5593" max="5593" width="8.83203125" customWidth="1"/>
    <col min="5595" max="5599" width="8.83203125" customWidth="1"/>
    <col min="5601" max="5601" width="8.83203125" customWidth="1"/>
    <col min="5611" max="5611" width="8.83203125" customWidth="1"/>
    <col min="5613" max="5615" width="8.83203125" customWidth="1"/>
    <col min="5621" max="5621" width="8.83203125" customWidth="1"/>
    <col min="5623" max="5632" width="8.83203125" customWidth="1"/>
    <col min="5635" max="5637" width="8.83203125" customWidth="1"/>
    <col min="5640" max="5650" width="8.83203125" customWidth="1"/>
    <col min="5653" max="5653" width="8.83203125" customWidth="1"/>
    <col min="5656" max="5664" width="8.83203125" customWidth="1"/>
    <col min="5666" max="5669" width="8.83203125" customWidth="1"/>
    <col min="5672" max="5680" width="8.83203125" customWidth="1"/>
    <col min="5683" max="5684" width="8.83203125" customWidth="1"/>
    <col min="5688" max="5696" width="8.83203125" customWidth="1"/>
    <col min="5699" max="5700" width="8.83203125" customWidth="1"/>
    <col min="5704" max="5714" width="8.83203125" customWidth="1"/>
    <col min="5716" max="5719" width="8.83203125" customWidth="1"/>
    <col min="5721" max="5721" width="8.83203125" customWidth="1"/>
    <col min="5724" max="5724" width="8.83203125" customWidth="1"/>
    <col min="5728" max="5728" width="8.83203125" customWidth="1"/>
    <col min="5730" max="5730" width="8.83203125" customWidth="1"/>
    <col min="5732" max="5735" width="8.83203125" customWidth="1"/>
    <col min="5738" max="5740" width="8.83203125" customWidth="1"/>
    <col min="5742" max="5742" width="8.83203125" customWidth="1"/>
    <col min="5744" max="5744" width="8.83203125" customWidth="1"/>
    <col min="5746" max="5747" width="8.83203125" customWidth="1"/>
    <col min="5751" max="5751" width="8.83203125" customWidth="1"/>
    <col min="5755" max="5755" width="8.83203125" customWidth="1"/>
    <col min="5758" max="5758" width="8.83203125" customWidth="1"/>
    <col min="5760" max="5760" width="8.83203125" customWidth="1"/>
    <col min="5765" max="5765" width="8.83203125" customWidth="1"/>
    <col min="5767" max="5776" width="8.83203125" customWidth="1"/>
    <col min="5779" max="5780" width="8.83203125" customWidth="1"/>
    <col min="5782" max="5782" width="8.83203125" customWidth="1"/>
    <col min="5784" max="5794" width="8.83203125" customWidth="1"/>
    <col min="5796" max="5796" width="8.83203125" customWidth="1"/>
    <col min="5800" max="5808" width="8.83203125" customWidth="1"/>
    <col min="5813" max="5813" width="8.83203125" customWidth="1"/>
    <col min="5816" max="5824" width="8.83203125" customWidth="1"/>
    <col min="5827" max="5829" width="8.83203125" customWidth="1"/>
    <col min="5832" max="5840" width="8.83203125" customWidth="1"/>
    <col min="5843" max="5843" width="8.83203125" customWidth="1"/>
    <col min="5845" max="5845" width="8.83203125" customWidth="1"/>
    <col min="5848" max="5861" width="8.83203125" customWidth="1"/>
    <col min="5863" max="5867" width="8.83203125" customWidth="1"/>
    <col min="5870" max="5870" width="8.83203125" customWidth="1"/>
    <col min="5872" max="5872" width="8.83203125" customWidth="1"/>
    <col min="5874" max="5875" width="8.83203125" customWidth="1"/>
    <col min="5877" max="5878" width="8.83203125" customWidth="1"/>
    <col min="5880" max="5889" width="8.83203125" customWidth="1"/>
    <col min="5893" max="5893" width="8.83203125" customWidth="1"/>
    <col min="5896" max="5906" width="8.83203125" customWidth="1"/>
    <col min="5908" max="5909" width="8.83203125" customWidth="1"/>
    <col min="5912" max="5920" width="8.83203125" customWidth="1"/>
    <col min="5922" max="5922" width="8.83203125" customWidth="1"/>
    <col min="5924" max="5925" width="8.83203125" customWidth="1"/>
    <col min="5928" max="5939" width="8.83203125" customWidth="1"/>
    <col min="5944" max="5957" width="8.83203125" customWidth="1"/>
    <col min="5959" max="5970" width="8.83203125" customWidth="1"/>
    <col min="5972" max="5974" width="8.83203125" customWidth="1"/>
    <col min="5976" max="5984" width="8.83203125" customWidth="1"/>
    <col min="5986" max="5989" width="8.83203125" customWidth="1"/>
    <col min="5992" max="6002" width="8.83203125" customWidth="1"/>
    <col min="6004" max="6004" width="8.83203125" customWidth="1"/>
    <col min="6008" max="6016" width="8.83203125" customWidth="1"/>
    <col min="6018" max="6021" width="8.83203125" customWidth="1"/>
    <col min="6024" max="6037" width="8.83203125" customWidth="1"/>
    <col min="6039" max="6048" width="8.83203125" customWidth="1"/>
    <col min="6050" max="6050" width="8.83203125" customWidth="1"/>
    <col min="6053" max="6053" width="8.83203125" customWidth="1"/>
    <col min="6055" max="6065" width="8.83203125" customWidth="1"/>
    <col min="6067" max="6068" width="8.83203125" customWidth="1"/>
    <col min="6071" max="6084" width="8.83203125" customWidth="1"/>
    <col min="6087" max="6097" width="8.83203125" customWidth="1"/>
    <col min="6099" max="6100" width="8.83203125" customWidth="1"/>
    <col min="6103" max="6116" width="8.83203125" customWidth="1"/>
    <col min="6119" max="6123" width="8.83203125" customWidth="1"/>
    <col min="6126" max="6126" width="8.83203125" customWidth="1"/>
    <col min="6128" max="6132" width="8.83203125" customWidth="1"/>
    <col min="6135" max="6145" width="8.83203125" customWidth="1"/>
    <col min="6147" max="6148" width="8.83203125" customWidth="1"/>
    <col min="6151" max="6160" width="8.83203125" customWidth="1"/>
    <col min="6162" max="6164" width="8.83203125" customWidth="1"/>
    <col min="6167" max="6176" width="8.83203125" customWidth="1"/>
    <col min="6178" max="6178" width="8.83203125" customWidth="1"/>
    <col min="6180" max="6180" width="8.83203125" customWidth="1"/>
    <col min="6183" max="6192" width="8.83203125" customWidth="1"/>
    <col min="6197" max="6197" width="8.83203125" customWidth="1"/>
    <col min="6199" max="6209" width="8.83203125" customWidth="1"/>
    <col min="6212" max="6214" width="8.83203125" customWidth="1"/>
    <col min="6216" max="6226" width="8.83203125" customWidth="1"/>
    <col min="6228" max="6228" width="8.83203125" customWidth="1"/>
    <col min="6230" max="6230" width="8.83203125" customWidth="1"/>
    <col min="6232" max="6240" width="8.83203125" customWidth="1"/>
    <col min="6243" max="6244" width="8.83203125" customWidth="1"/>
    <col min="6246" max="6246" width="8.83203125" customWidth="1"/>
    <col min="6248" max="6256" width="8.83203125" customWidth="1"/>
    <col min="6258" max="6258" width="8.83203125" customWidth="1"/>
    <col min="6260" max="6262" width="8.83203125" customWidth="1"/>
    <col min="6264" max="6277" width="8.83203125" customWidth="1"/>
    <col min="6279" max="6288" width="8.83203125" customWidth="1"/>
    <col min="6290" max="6292" width="8.83203125" customWidth="1"/>
    <col min="6295" max="6308" width="8.83203125" customWidth="1"/>
    <col min="6311" max="6324" width="8.83203125" customWidth="1"/>
    <col min="6327" max="6341" width="8.83203125" customWidth="1"/>
    <col min="6343" max="6352" width="8.83203125" customWidth="1"/>
    <col min="6354" max="6354" width="8.83203125" customWidth="1"/>
    <col min="6357" max="6357" width="8.83203125" customWidth="1"/>
    <col min="6359" max="6373" width="8.83203125" customWidth="1"/>
    <col min="6375" max="6384" width="8.83203125" customWidth="1"/>
    <col min="6386" max="6386" width="8.83203125" customWidth="1"/>
    <col min="6389" max="6390" width="8.83203125" customWidth="1"/>
    <col min="6392" max="6400" width="8.83203125" customWidth="1"/>
    <col min="6405" max="6405" width="8.83203125" customWidth="1"/>
    <col min="6408" max="6417" width="8.83203125" customWidth="1"/>
    <col min="6421" max="6421" width="8.83203125" customWidth="1"/>
    <col min="6424" max="6434" width="8.83203125" customWidth="1"/>
    <col min="6436" max="6436" width="8.83203125" customWidth="1"/>
    <col min="6440" max="6515" width="8.83203125" customWidth="1"/>
    <col min="6518" max="6518" width="8.83203125" customWidth="1"/>
    <col min="6520" max="6530" width="8.83203125" customWidth="1"/>
    <col min="6533" max="6534" width="8.83203125" customWidth="1"/>
    <col min="6536" max="6544" width="8.83203125" customWidth="1"/>
    <col min="6547" max="6548" width="8.83203125" customWidth="1"/>
    <col min="6550" max="6550" width="8.83203125" customWidth="1"/>
    <col min="6552" max="6580" width="8.83203125" customWidth="1"/>
    <col min="6583" max="6647" width="8.83203125" customWidth="1"/>
    <col min="6649" max="6659" width="8.83203125" customWidth="1"/>
    <col min="6662" max="6664" width="8.83203125" customWidth="1"/>
    <col min="6668" max="6668" width="8.83203125" customWidth="1"/>
    <col min="6670" max="6670" width="8.83203125" customWidth="1"/>
    <col min="6672" max="6672" width="8.83203125" customWidth="1"/>
    <col min="6688" max="6773" width="8.83203125" customWidth="1"/>
    <col min="6775" max="6804" width="8.83203125" customWidth="1"/>
    <col min="6807" max="6836" width="8.83203125" customWidth="1"/>
    <col min="6841" max="6843" width="8.83203125" customWidth="1"/>
    <col min="6845" max="6846" width="8.83203125" customWidth="1"/>
    <col min="6848" max="6851" width="8.83203125" customWidth="1"/>
    <col min="6854" max="6856" width="8.83203125" customWidth="1"/>
    <col min="6860" max="6860" width="8.83203125" customWidth="1"/>
    <col min="6862" max="6862" width="8.83203125" customWidth="1"/>
    <col min="6864" max="6864" width="8.83203125" customWidth="1"/>
    <col min="6880" max="6907" width="8.83203125" customWidth="1"/>
    <col min="6909" max="6910" width="8.83203125" customWidth="1"/>
    <col min="6912" max="6915" width="8.83203125" customWidth="1"/>
    <col min="6918" max="6920" width="8.83203125" customWidth="1"/>
    <col min="6924" max="6924" width="8.83203125" customWidth="1"/>
    <col min="6926" max="6926" width="8.83203125" customWidth="1"/>
    <col min="6928" max="6928" width="8.83203125" customWidth="1"/>
    <col min="6944" max="6964" width="8.83203125" customWidth="1"/>
    <col min="6967" max="6967" width="8.83203125" customWidth="1"/>
    <col min="6970" max="6971" width="8.83203125" customWidth="1"/>
    <col min="6973" max="6974" width="8.83203125" customWidth="1"/>
    <col min="6976" max="6979" width="8.83203125" customWidth="1"/>
    <col min="6982" max="6984" width="8.83203125" customWidth="1"/>
    <col min="6988" max="6988" width="8.83203125" customWidth="1"/>
    <col min="6990" max="6990" width="8.83203125" customWidth="1"/>
    <col min="6992" max="6992" width="8.83203125" customWidth="1"/>
    <col min="7008" max="7029" width="8.83203125" customWidth="1"/>
    <col min="7031" max="7060" width="8.83203125" customWidth="1"/>
    <col min="7063" max="7092" width="8.83203125" customWidth="1"/>
    <col min="7094" max="7096" width="8.83203125" customWidth="1"/>
    <col min="7098" max="7099" width="8.83203125" customWidth="1"/>
    <col min="7101" max="7102" width="8.83203125" customWidth="1"/>
    <col min="7104" max="7107" width="8.83203125" customWidth="1"/>
    <col min="7110" max="7112" width="8.83203125" customWidth="1"/>
    <col min="7116" max="7116" width="8.83203125" customWidth="1"/>
    <col min="7118" max="7118" width="8.83203125" customWidth="1"/>
    <col min="7120" max="7120" width="8.83203125" customWidth="1"/>
    <col min="7136" max="7157" width="8.83203125" customWidth="1"/>
    <col min="7159" max="7163" width="8.83203125" customWidth="1"/>
    <col min="7165" max="7166" width="8.83203125" customWidth="1"/>
    <col min="7168" max="7171" width="8.83203125" customWidth="1"/>
    <col min="7174" max="7176" width="8.83203125" customWidth="1"/>
    <col min="7180" max="7180" width="8.83203125" customWidth="1"/>
    <col min="7182" max="7182" width="8.83203125" customWidth="1"/>
    <col min="7184" max="7184" width="8.83203125" customWidth="1"/>
    <col min="7200" max="7220" width="8.83203125" customWidth="1"/>
    <col min="7228" max="7228" width="8.83203125" customWidth="1"/>
    <col min="7230" max="7232" width="8.83203125" customWidth="1"/>
    <col min="7234" max="7234" width="8.83203125" customWidth="1"/>
    <col min="7236" max="7237" width="8.83203125" customWidth="1"/>
    <col min="7242" max="7242" width="8.83203125" customWidth="1"/>
    <col min="7244" max="7255" width="8.83203125" customWidth="1"/>
    <col min="7257" max="7261" width="8.83203125" customWidth="1"/>
    <col min="7264" max="7280" width="8.83203125" customWidth="1"/>
    <col min="7283" max="7283" width="8.83203125" customWidth="1"/>
    <col min="7286" max="7286" width="8.83203125" customWidth="1"/>
    <col min="7288" max="7348" width="8.83203125" customWidth="1"/>
    <col min="7351" max="7351" width="8.83203125" customWidth="1"/>
    <col min="7354" max="7355" width="8.83203125" customWidth="1"/>
    <col min="7357" max="7358" width="8.83203125" customWidth="1"/>
    <col min="7360" max="7363" width="8.83203125" customWidth="1"/>
    <col min="7366" max="7368" width="8.83203125" customWidth="1"/>
    <col min="7372" max="7372" width="8.83203125" customWidth="1"/>
    <col min="7374" max="7374" width="8.83203125" customWidth="1"/>
    <col min="7376" max="7376" width="8.83203125" customWidth="1"/>
    <col min="7392" max="7408" width="8.83203125" customWidth="1"/>
    <col min="7412" max="7415" width="8.83203125" customWidth="1"/>
    <col min="7417" max="7424" width="8.83203125" customWidth="1"/>
    <col min="7429" max="7430" width="8.83203125" customWidth="1"/>
    <col min="7435" max="7435" width="8.83203125" customWidth="1"/>
    <col min="7437" max="7440" width="8.83203125" customWidth="1"/>
    <col min="7443" max="7443" width="8.83203125" customWidth="1"/>
    <col min="7445" max="7446" width="8.83203125" customWidth="1"/>
    <col min="7448" max="7448" width="8.83203125" customWidth="1"/>
    <col min="7450" max="7450" width="8.83203125" customWidth="1"/>
    <col min="7452" max="7454" width="8.83203125" customWidth="1"/>
    <col min="7456" max="7457" width="8.83203125" customWidth="1"/>
    <col min="7459" max="7460" width="8.83203125" customWidth="1"/>
    <col min="7465" max="7465" width="8.83203125" customWidth="1"/>
    <col min="7467" max="7484" width="8.83203125" customWidth="1"/>
    <col min="7486" max="7486" width="8.83203125" customWidth="1"/>
    <col min="7488" max="7488" width="8.83203125" customWidth="1"/>
    <col min="7490" max="7494" width="8.83203125" customWidth="1"/>
    <col min="7496" max="7497" width="8.83203125" customWidth="1"/>
    <col min="7499" max="7500" width="8.83203125" customWidth="1"/>
    <col min="7502" max="7504" width="8.83203125" customWidth="1"/>
    <col min="7506" max="7536" width="8.83203125" customWidth="1"/>
    <col min="7539" max="7539" width="8.83203125" customWidth="1"/>
    <col min="7542" max="7542" width="8.83203125" customWidth="1"/>
    <col min="7544" max="7604" width="8.83203125" customWidth="1"/>
    <col min="7607" max="7607" width="8.83203125" customWidth="1"/>
    <col min="7610" max="7611" width="8.83203125" customWidth="1"/>
    <col min="7613" max="7614" width="8.83203125" customWidth="1"/>
    <col min="7616" max="7619" width="8.83203125" customWidth="1"/>
    <col min="7622" max="7624" width="8.83203125" customWidth="1"/>
    <col min="7628" max="7628" width="8.83203125" customWidth="1"/>
    <col min="7630" max="7630" width="8.83203125" customWidth="1"/>
    <col min="7632" max="7632" width="8.83203125" customWidth="1"/>
    <col min="7648" max="7664" width="8.83203125" customWidth="1"/>
    <col min="7668" max="7671" width="8.83203125" customWidth="1"/>
    <col min="7673" max="7680" width="8.83203125" customWidth="1"/>
    <col min="7685" max="7686" width="8.83203125" customWidth="1"/>
    <col min="7691" max="7691" width="8.83203125" customWidth="1"/>
    <col min="7693" max="7696" width="8.83203125" customWidth="1"/>
    <col min="7699" max="7699" width="8.83203125" customWidth="1"/>
    <col min="7701" max="7702" width="8.83203125" customWidth="1"/>
    <col min="7704" max="7704" width="8.83203125" customWidth="1"/>
    <col min="7706" max="7706" width="8.83203125" customWidth="1"/>
    <col min="7708" max="7710" width="8.83203125" customWidth="1"/>
    <col min="7712" max="7713" width="8.83203125" customWidth="1"/>
    <col min="7715" max="7716" width="8.83203125" customWidth="1"/>
    <col min="7721" max="7721" width="8.83203125" customWidth="1"/>
    <col min="7723" max="7728" width="8.83203125" customWidth="1"/>
    <col min="7730" max="7737" width="8.83203125" customWidth="1"/>
    <col min="7741" max="7741" width="8.83203125" customWidth="1"/>
    <col min="7745" max="7760" width="8.83203125" customWidth="1"/>
    <col min="7762" max="7799" width="8.83203125" customWidth="1"/>
    <col min="7801" max="7802" width="8.83203125" customWidth="1"/>
    <col min="7804" max="7806" width="8.83203125" customWidth="1"/>
    <col min="7808" max="7811" width="8.83203125" customWidth="1"/>
    <col min="7814" max="7816" width="8.83203125" customWidth="1"/>
    <col min="7820" max="7820" width="8.83203125" customWidth="1"/>
    <col min="7822" max="7822" width="8.83203125" customWidth="1"/>
    <col min="7824" max="7824" width="8.83203125" customWidth="1"/>
    <col min="7840" max="7920" width="8.83203125" customWidth="1"/>
    <col min="7923" max="8119" width="8.83203125" customWidth="1"/>
    <col min="8121" max="8125" width="8.83203125" customWidth="1"/>
    <col min="8127" max="8129" width="8.83203125" customWidth="1"/>
    <col min="8132" max="8134" width="8.83203125" customWidth="1"/>
    <col min="8140" max="8151" width="8.83203125" customWidth="1"/>
    <col min="8153" max="8157" width="8.83203125" customWidth="1"/>
    <col min="8160" max="8181" width="8.83203125" customWidth="1"/>
    <col min="8185" max="8187" width="8.83203125" customWidth="1"/>
    <col min="8189" max="8190" width="8.83203125" customWidth="1"/>
    <col min="8192" max="8195" width="8.83203125" customWidth="1"/>
    <col min="8198" max="8200" width="8.83203125" customWidth="1"/>
    <col min="8204" max="8204" width="8.83203125" customWidth="1"/>
    <col min="8206" max="8206" width="8.83203125" customWidth="1"/>
    <col min="8208" max="8208" width="8.83203125" customWidth="1"/>
    <col min="8224" max="8240" width="8.83203125" customWidth="1"/>
    <col min="8244" max="8246" width="8.83203125" customWidth="1"/>
    <col min="8251" max="8253" width="8.83203125" customWidth="1"/>
    <col min="8255" max="8256" width="8.83203125" customWidth="1"/>
    <col min="8259" max="8260" width="8.83203125" customWidth="1"/>
    <col min="8268" max="8268" width="8.83203125" customWidth="1"/>
    <col min="8271" max="8271" width="8.83203125" customWidth="1"/>
    <col min="8288" max="8375" width="8.83203125" customWidth="1"/>
    <col min="8377" max="8381" width="8.83203125" customWidth="1"/>
    <col min="8383" max="8385" width="8.83203125" customWidth="1"/>
    <col min="8388" max="8390" width="8.83203125" customWidth="1"/>
    <col min="8396" max="8407" width="8.83203125" customWidth="1"/>
    <col min="8409" max="8413" width="8.83203125" customWidth="1"/>
    <col min="8416" max="8438" width="8.83203125" customWidth="1"/>
    <col min="8440" max="8440" width="8.83203125" customWidth="1"/>
    <col min="8443" max="8443" width="8.83203125" customWidth="1"/>
    <col min="8445" max="8446" width="8.83203125" customWidth="1"/>
    <col min="8448" max="8451" width="8.83203125" customWidth="1"/>
    <col min="8454" max="8456" width="8.83203125" customWidth="1"/>
    <col min="8460" max="8460" width="8.83203125" customWidth="1"/>
    <col min="8462" max="8462" width="8.83203125" customWidth="1"/>
    <col min="8464" max="8464" width="8.83203125" customWidth="1"/>
    <col min="8480" max="8496" width="8.83203125" customWidth="1"/>
    <col min="8500" max="8502" width="8.83203125" customWidth="1"/>
    <col min="8507" max="8509" width="8.83203125" customWidth="1"/>
    <col min="8511" max="8512" width="8.83203125" customWidth="1"/>
    <col min="8515" max="8516" width="8.83203125" customWidth="1"/>
    <col min="8524" max="8524" width="8.83203125" customWidth="1"/>
    <col min="8527" max="8527" width="8.83203125" customWidth="1"/>
    <col min="8529" max="8693" width="8.83203125" customWidth="1"/>
    <col min="8696" max="8696" width="8.83203125" customWidth="1"/>
    <col min="8699" max="8699" width="8.83203125" customWidth="1"/>
    <col min="8701" max="8702" width="8.83203125" customWidth="1"/>
    <col min="8704" max="8707" width="8.83203125" customWidth="1"/>
    <col min="8710" max="8712" width="8.83203125" customWidth="1"/>
    <col min="8716" max="8716" width="8.83203125" customWidth="1"/>
    <col min="8718" max="8718" width="8.83203125" customWidth="1"/>
    <col min="8720" max="8720" width="8.83203125" customWidth="1"/>
    <col min="8736" max="8764" width="8.83203125" customWidth="1"/>
    <col min="8766" max="8766" width="8.83203125" customWidth="1"/>
    <col min="8768" max="8768" width="8.83203125" customWidth="1"/>
    <col min="8770" max="8774" width="8.83203125" customWidth="1"/>
    <col min="8776" max="8777" width="8.83203125" customWidth="1"/>
    <col min="8779" max="8780" width="8.83203125" customWidth="1"/>
    <col min="8782" max="8948" width="8.83203125" customWidth="1"/>
    <col min="8956" max="8956" width="8.83203125" customWidth="1"/>
    <col min="8958" max="8960" width="8.83203125" customWidth="1"/>
    <col min="8962" max="8962" width="8.83203125" customWidth="1"/>
    <col min="8964" max="8965" width="8.83203125" customWidth="1"/>
    <col min="8970" max="8970" width="8.83203125" customWidth="1"/>
    <col min="8972" max="8983" width="8.83203125" customWidth="1"/>
    <col min="8985" max="8989" width="8.83203125" customWidth="1"/>
    <col min="8992" max="9008" width="8.83203125" customWidth="1"/>
    <col min="9010" max="9017" width="8.83203125" customWidth="1"/>
    <col min="9021" max="9021" width="8.83203125" customWidth="1"/>
    <col min="9025" max="9053" width="8.83203125" customWidth="1"/>
    <col min="9056" max="9077" width="8.83203125" customWidth="1"/>
    <col min="9079" max="9080" width="8.83203125" customWidth="1"/>
    <col min="9082" max="9082" width="8.83203125" customWidth="1"/>
    <col min="9084" max="9086" width="8.83203125" customWidth="1"/>
    <col min="9088" max="9091" width="8.83203125" customWidth="1"/>
    <col min="9094" max="9096" width="8.83203125" customWidth="1"/>
    <col min="9100" max="9100" width="8.83203125" customWidth="1"/>
    <col min="9102" max="9102" width="8.83203125" customWidth="1"/>
    <col min="9104" max="9104" width="8.83203125" customWidth="1"/>
    <col min="9120" max="9138" width="8.83203125" customWidth="1"/>
    <col min="9140" max="9142" width="8.83203125" customWidth="1"/>
    <col min="9145" max="9145" width="8.83203125" customWidth="1"/>
    <col min="9149" max="9151" width="8.83203125" customWidth="1"/>
    <col min="9153" max="9156" width="8.83203125" customWidth="1"/>
    <col min="9158" max="9159" width="8.83203125" customWidth="1"/>
    <col min="9162" max="9162" width="8.83203125" customWidth="1"/>
    <col min="9165" max="9166" width="8.83203125" customWidth="1"/>
    <col min="9184" max="9200" width="8.83203125" customWidth="1"/>
    <col min="9204" max="9207" width="8.83203125" customWidth="1"/>
    <col min="9209" max="9216" width="8.83203125" customWidth="1"/>
    <col min="9221" max="9222" width="8.83203125" customWidth="1"/>
    <col min="9227" max="9227" width="8.83203125" customWidth="1"/>
    <col min="9229" max="9232" width="8.83203125" customWidth="1"/>
    <col min="9235" max="9235" width="8.83203125" customWidth="1"/>
    <col min="9237" max="9238" width="8.83203125" customWidth="1"/>
    <col min="9240" max="9240" width="8.83203125" customWidth="1"/>
    <col min="9242" max="9242" width="8.83203125" customWidth="1"/>
    <col min="9244" max="9246" width="8.83203125" customWidth="1"/>
    <col min="9248" max="9249" width="8.83203125" customWidth="1"/>
    <col min="9251" max="9252" width="8.83203125" customWidth="1"/>
    <col min="9257" max="9257" width="8.83203125" customWidth="1"/>
    <col min="9259" max="9268" width="8.83203125" customWidth="1"/>
    <col min="9276" max="9276" width="8.83203125" customWidth="1"/>
    <col min="9278" max="9280" width="8.83203125" customWidth="1"/>
    <col min="9282" max="9282" width="8.83203125" customWidth="1"/>
    <col min="9284" max="9285" width="8.83203125" customWidth="1"/>
    <col min="9290" max="9290" width="8.83203125" customWidth="1"/>
    <col min="9292" max="9303" width="8.83203125" customWidth="1"/>
    <col min="9305" max="9309" width="8.83203125" customWidth="1"/>
    <col min="9312" max="9328" width="8.83203125" customWidth="1"/>
    <col min="9331" max="9331" width="8.83203125" customWidth="1"/>
    <col min="9334" max="9334" width="8.83203125" customWidth="1"/>
    <col min="9336" max="9396" width="8.83203125" customWidth="1"/>
    <col min="9404" max="9404" width="8.83203125" customWidth="1"/>
    <col min="9406" max="9408" width="8.83203125" customWidth="1"/>
    <col min="9410" max="9410" width="8.83203125" customWidth="1"/>
    <col min="9412" max="9413" width="8.83203125" customWidth="1"/>
    <col min="9418" max="9418" width="8.83203125" customWidth="1"/>
    <col min="9420" max="9431" width="8.83203125" customWidth="1"/>
    <col min="9433" max="9437" width="8.83203125" customWidth="1"/>
    <col min="9440" max="9456" width="8.83203125" customWidth="1"/>
    <col min="9460" max="9463" width="8.83203125" customWidth="1"/>
    <col min="9465" max="9472" width="8.83203125" customWidth="1"/>
    <col min="9477" max="9478" width="8.83203125" customWidth="1"/>
    <col min="9483" max="9483" width="8.83203125" customWidth="1"/>
    <col min="9485" max="9488" width="8.83203125" customWidth="1"/>
    <col min="9491" max="9491" width="8.83203125" customWidth="1"/>
    <col min="9493" max="9494" width="8.83203125" customWidth="1"/>
    <col min="9496" max="9496" width="8.83203125" customWidth="1"/>
    <col min="9498" max="9498" width="8.83203125" customWidth="1"/>
    <col min="9500" max="9502" width="8.83203125" customWidth="1"/>
    <col min="9504" max="9505" width="8.83203125" customWidth="1"/>
    <col min="9507" max="9508" width="8.83203125" customWidth="1"/>
    <col min="9513" max="9513" width="8.83203125" customWidth="1"/>
    <col min="9515" max="9520" width="8.83203125" customWidth="1"/>
    <col min="9524" max="9527" width="8.83203125" customWidth="1"/>
    <col min="9529" max="9536" width="8.83203125" customWidth="1"/>
    <col min="9541" max="9542" width="8.83203125" customWidth="1"/>
    <col min="9547" max="9547" width="8.83203125" customWidth="1"/>
    <col min="9549" max="9552" width="8.83203125" customWidth="1"/>
    <col min="9555" max="9555" width="8.83203125" customWidth="1"/>
    <col min="9557" max="9558" width="8.83203125" customWidth="1"/>
    <col min="9560" max="9560" width="8.83203125" customWidth="1"/>
    <col min="9562" max="9562" width="8.83203125" customWidth="1"/>
    <col min="9564" max="9566" width="8.83203125" customWidth="1"/>
    <col min="9568" max="9569" width="8.83203125" customWidth="1"/>
    <col min="9571" max="9572" width="8.83203125" customWidth="1"/>
    <col min="9577" max="9577" width="8.83203125" customWidth="1"/>
    <col min="9579" max="9588" width="8.83203125" customWidth="1"/>
    <col min="9593" max="9599" width="8.83203125" customWidth="1"/>
    <col min="9602" max="9603" width="8.83203125" customWidth="1"/>
    <col min="9605" max="9605" width="8.83203125" customWidth="1"/>
    <col min="9608" max="9609" width="8.83203125" customWidth="1"/>
    <col min="9612" max="9612" width="8.83203125" customWidth="1"/>
    <col min="9614" max="9614" width="8.83203125" customWidth="1"/>
    <col min="9632" max="9652" width="8.83203125" customWidth="1"/>
    <col min="9654" max="9654" width="8.83203125" customWidth="1"/>
    <col min="9656" max="9656" width="8.83203125" customWidth="1"/>
    <col min="9658" max="9658" width="8.83203125" customWidth="1"/>
    <col min="9661" max="9662" width="8.83203125" customWidth="1"/>
    <col min="9664" max="9667" width="8.83203125" customWidth="1"/>
    <col min="9670" max="9672" width="8.83203125" customWidth="1"/>
    <col min="9676" max="9676" width="8.83203125" customWidth="1"/>
    <col min="9678" max="9678" width="8.83203125" customWidth="1"/>
    <col min="9680" max="9680" width="8.83203125" customWidth="1"/>
    <col min="9696" max="9712" width="8.83203125" customWidth="1"/>
    <col min="9777" max="9779" width="8.83203125" customWidth="1"/>
    <col min="9783" max="9785" width="8.83203125" customWidth="1"/>
    <col min="9788" max="9790" width="8.83203125" customWidth="1"/>
    <col min="9792" max="9795" width="8.83203125" customWidth="1"/>
    <col min="9798" max="9800" width="8.83203125" customWidth="1"/>
    <col min="9804" max="9804" width="8.83203125" customWidth="1"/>
    <col min="9806" max="9806" width="8.83203125" customWidth="1"/>
    <col min="9808" max="9808" width="8.83203125" customWidth="1"/>
    <col min="9824" max="9845" width="8.83203125" customWidth="1"/>
    <col min="9847" max="9849" width="8.83203125" customWidth="1"/>
    <col min="9852" max="9854" width="8.83203125" customWidth="1"/>
    <col min="9856" max="9859" width="8.83203125" customWidth="1"/>
    <col min="9862" max="9864" width="8.83203125" customWidth="1"/>
    <col min="9868" max="9868" width="8.83203125" customWidth="1"/>
    <col min="9870" max="9870" width="8.83203125" customWidth="1"/>
    <col min="9872" max="9872" width="8.83203125" customWidth="1"/>
    <col min="9888" max="9904" width="8.83203125" customWidth="1"/>
    <col min="9907" max="9909" width="8.83203125" customWidth="1"/>
    <col min="9911" max="9914" width="8.83203125" customWidth="1"/>
    <col min="9916" max="9917" width="8.83203125" customWidth="1"/>
    <col min="9919" max="9919" width="8.83203125" customWidth="1"/>
    <col min="9921" max="9921" width="8.83203125" customWidth="1"/>
    <col min="9923" max="9927" width="8.83203125" customWidth="1"/>
    <col min="9930" max="9930" width="8.83203125" customWidth="1"/>
    <col min="9933" max="9934" width="8.83203125" customWidth="1"/>
    <col min="9952" max="9968" width="8.83203125" customWidth="1"/>
    <col min="10033" max="10036" width="8.83203125" customWidth="1"/>
    <col min="10039" max="10039" width="8.83203125" customWidth="1"/>
    <col min="10041" max="10043" width="8.83203125" customWidth="1"/>
    <col min="10045" max="10046" width="8.83203125" customWidth="1"/>
    <col min="10048" max="10051" width="8.83203125" customWidth="1"/>
    <col min="10054" max="10056" width="8.83203125" customWidth="1"/>
    <col min="10060" max="10060" width="8.83203125" customWidth="1"/>
    <col min="10062" max="10062" width="8.83203125" customWidth="1"/>
    <col min="10064" max="10064" width="8.83203125" customWidth="1"/>
    <col min="10080" max="10102" width="8.83203125" customWidth="1"/>
    <col min="10104" max="10105" width="8.83203125" customWidth="1"/>
    <col min="10108" max="10110" width="8.83203125" customWidth="1"/>
    <col min="10112" max="10115" width="8.83203125" customWidth="1"/>
    <col min="10118" max="10120" width="8.83203125" customWidth="1"/>
    <col min="10124" max="10124" width="8.83203125" customWidth="1"/>
    <col min="10126" max="10126" width="8.83203125" customWidth="1"/>
    <col min="10128" max="10128" width="8.83203125" customWidth="1"/>
    <col min="10144" max="10160" width="8.83203125" customWidth="1"/>
    <col min="10163" max="10165" width="8.83203125" customWidth="1"/>
    <col min="10167" max="10170" width="8.83203125" customWidth="1"/>
    <col min="10172" max="10173" width="8.83203125" customWidth="1"/>
    <col min="10175" max="10175" width="8.83203125" customWidth="1"/>
    <col min="10177" max="10177" width="8.83203125" customWidth="1"/>
    <col min="10179" max="10183" width="8.83203125" customWidth="1"/>
    <col min="10186" max="10186" width="8.83203125" customWidth="1"/>
    <col min="10189" max="10190" width="8.83203125" customWidth="1"/>
    <col min="10208" max="10230" width="8.83203125" customWidth="1"/>
    <col min="10234" max="10235" width="8.83203125" customWidth="1"/>
    <col min="10237" max="10238" width="8.83203125" customWidth="1"/>
    <col min="10240" max="10243" width="8.83203125" customWidth="1"/>
    <col min="10246" max="10248" width="8.83203125" customWidth="1"/>
    <col min="10252" max="10252" width="8.83203125" customWidth="1"/>
    <col min="10254" max="10254" width="8.83203125" customWidth="1"/>
    <col min="10256" max="10256" width="8.83203125" customWidth="1"/>
    <col min="10272" max="10292" width="8.83203125" customWidth="1"/>
    <col min="10294" max="10294" width="8.83203125" customWidth="1"/>
    <col min="10297" max="10299" width="8.83203125" customWidth="1"/>
    <col min="10301" max="10302" width="8.83203125" customWidth="1"/>
    <col min="10304" max="10307" width="8.83203125" customWidth="1"/>
    <col min="10310" max="10312" width="8.83203125" customWidth="1"/>
    <col min="10316" max="10316" width="8.83203125" customWidth="1"/>
    <col min="10318" max="10318" width="8.83203125" customWidth="1"/>
    <col min="10320" max="10320" width="8.83203125" customWidth="1"/>
    <col min="10336" max="10352" width="8.83203125" customWidth="1"/>
    <col min="10357" max="10357" width="8.83203125" customWidth="1"/>
    <col min="10359" max="10360" width="8.83203125" customWidth="1"/>
    <col min="10362" max="10362" width="8.83203125" customWidth="1"/>
    <col min="10364" max="10364" width="8.83203125" customWidth="1"/>
    <col min="10366" max="10366" width="8.83203125" customWidth="1"/>
    <col min="10368" max="10368" width="8.83203125" customWidth="1"/>
    <col min="10371" max="10372" width="8.83203125" customWidth="1"/>
    <col min="10376" max="10376" width="8.83203125" customWidth="1"/>
    <col min="10378" max="10378" width="8.83203125" customWidth="1"/>
    <col min="10380" max="10381" width="8.83203125" customWidth="1"/>
    <col min="10384" max="10385" width="8.83203125" customWidth="1"/>
    <col min="10387" max="10388" width="8.83203125" customWidth="1"/>
    <col min="10392" max="10392" width="8.83203125" customWidth="1"/>
    <col min="10395" max="10396" width="8.83203125" customWidth="1"/>
    <col min="10400" max="10400" width="8.83203125" customWidth="1"/>
    <col min="10405" max="10405" width="8.83203125" customWidth="1"/>
    <col min="10407" max="10408" width="8.83203125" customWidth="1"/>
    <col min="10410" max="10410" width="8.83203125" customWidth="1"/>
    <col min="10413" max="10413" width="8.83203125" customWidth="1"/>
    <col min="10416" max="10416" width="8.83203125" customWidth="1"/>
    <col min="10418" max="10421" width="8.83203125" customWidth="1"/>
    <col min="10424" max="10424" width="8.83203125" customWidth="1"/>
    <col min="10427" max="10429" width="8.83203125" customWidth="1"/>
    <col min="10432" max="10432" width="8.83203125" customWidth="1"/>
    <col min="10437" max="10437" width="8.83203125" customWidth="1"/>
    <col min="10439" max="10442" width="8.83203125" customWidth="1"/>
    <col min="10444" max="10446" width="8.83203125" customWidth="1"/>
    <col min="10448" max="10448" width="8.83203125" customWidth="1"/>
    <col min="10450" max="10450" width="8.83203125" customWidth="1"/>
    <col min="10452" max="10453" width="8.83203125" customWidth="1"/>
    <col min="10456" max="10456" width="8.83203125" customWidth="1"/>
    <col min="10459" max="10460" width="8.83203125" customWidth="1"/>
    <col min="10464" max="10464" width="8.83203125" customWidth="1"/>
    <col min="10467" max="10467" width="8.83203125" customWidth="1"/>
    <col min="10469" max="10469" width="8.83203125" customWidth="1"/>
    <col min="10472" max="10474" width="8.83203125" customWidth="1"/>
    <col min="10476" max="10476" width="8.83203125" customWidth="1"/>
    <col min="10480" max="10480" width="8.83203125" customWidth="1"/>
    <col min="10485" max="10485" width="8.83203125" customWidth="1"/>
    <col min="10488" max="10492" width="8.83203125" customWidth="1"/>
    <col min="10496" max="10496" width="8.83203125" customWidth="1"/>
    <col min="10501" max="10501" width="8.83203125" customWidth="1"/>
    <col min="10503" max="10505" width="8.83203125" customWidth="1"/>
    <col min="10508" max="10509" width="8.83203125" customWidth="1"/>
    <col min="10512" max="10512" width="8.83203125" customWidth="1"/>
    <col min="10514" max="10515" width="8.83203125" customWidth="1"/>
    <col min="10517" max="10517" width="8.83203125" customWidth="1"/>
    <col min="10520" max="10521" width="8.83203125" customWidth="1"/>
    <col min="10525" max="10525" width="8.83203125" customWidth="1"/>
    <col min="10528" max="10528" width="8.83203125" customWidth="1"/>
    <col min="10530" max="10533" width="8.83203125" customWidth="1"/>
    <col min="10536" max="10536" width="8.83203125" customWidth="1"/>
    <col min="10539" max="10541" width="8.83203125" customWidth="1"/>
    <col min="10544" max="10544" width="8.83203125" customWidth="1"/>
    <col min="10546" max="10547" width="8.83203125" customWidth="1"/>
    <col min="10549" max="10549" width="8.83203125" customWidth="1"/>
    <col min="10552" max="10552" width="8.83203125" customWidth="1"/>
    <col min="10554" max="10557" width="8.83203125" customWidth="1"/>
    <col min="10560" max="10562" width="8.83203125" customWidth="1"/>
    <col min="10565" max="10565" width="8.83203125" customWidth="1"/>
    <col min="10568" max="10568" width="8.83203125" customWidth="1"/>
    <col min="10573" max="10573" width="8.83203125" customWidth="1"/>
    <col min="10575" max="10576" width="8.83203125" customWidth="1"/>
    <col min="10580" max="10581" width="8.83203125" customWidth="1"/>
    <col min="10585" max="10586" width="8.83203125" customWidth="1"/>
    <col min="10589" max="10589" width="8.83203125" customWidth="1"/>
    <col min="10591" max="10591" width="8.83203125" customWidth="1"/>
    <col min="10593" max="10594" width="8.83203125" customWidth="1"/>
    <col min="10597" max="10597" width="8.83203125" customWidth="1"/>
    <col min="10599" max="10599" width="8.83203125" customWidth="1"/>
    <col min="10602" max="10602" width="8.83203125" customWidth="1"/>
    <col min="10604" max="10605" width="8.83203125" customWidth="1"/>
    <col min="10611" max="10611" width="8.83203125" customWidth="1"/>
    <col min="10614" max="10615" width="8.83203125" customWidth="1"/>
    <col min="10619" max="10619" width="8.83203125" customWidth="1"/>
    <col min="10622" max="10623" width="8.83203125" customWidth="1"/>
    <col min="10625" max="10627" width="8.83203125" customWidth="1"/>
    <col min="10629" max="10629" width="8.83203125" customWidth="1"/>
    <col min="10633" max="10633" width="8.83203125" customWidth="1"/>
    <col min="10635" max="10635" width="8.83203125" customWidth="1"/>
    <col min="10637" max="10639" width="8.83203125" customWidth="1"/>
    <col min="10641" max="10641" width="8.83203125" customWidth="1"/>
    <col min="10643" max="10647" width="8.83203125" customWidth="1"/>
    <col min="10649" max="10651" width="8.83203125" customWidth="1"/>
    <col min="10653" max="10653" width="8.83203125" customWidth="1"/>
    <col min="10661" max="10661" width="8.83203125" customWidth="1"/>
    <col min="10663" max="10663" width="8.83203125" customWidth="1"/>
    <col min="10665" max="10665" width="8.83203125" customWidth="1"/>
    <col min="10671" max="10671" width="8.83203125" customWidth="1"/>
    <col min="10677" max="10677" width="8.83203125" customWidth="1"/>
    <col min="10679" max="10680" width="8.83203125" customWidth="1"/>
    <col min="10683" max="10685" width="8.83203125" customWidth="1"/>
    <col min="10688" max="10690" width="8.83203125" customWidth="1"/>
    <col min="10693" max="10693" width="8.83203125" customWidth="1"/>
    <col min="10696" max="10696" width="8.83203125" customWidth="1"/>
    <col min="10698" max="10701" width="8.83203125" customWidth="1"/>
    <col min="10704" max="10704" width="8.83203125" customWidth="1"/>
    <col min="10707" max="10708" width="8.83203125" customWidth="1"/>
    <col min="10712" max="10712" width="8.83203125" customWidth="1"/>
    <col min="10715" max="10716" width="8.83203125" customWidth="1"/>
    <col min="10720" max="10720" width="8.83203125" customWidth="1"/>
    <col min="10724" max="10725" width="8.83203125" customWidth="1"/>
    <col min="10729" max="10729" width="8.83203125" customWidth="1"/>
    <col min="10731" max="10731" width="8.83203125" customWidth="1"/>
    <col min="10734" max="10735" width="8.83203125" customWidth="1"/>
    <col min="10737" max="10738" width="8.83203125" customWidth="1"/>
    <col min="10740" max="10743" width="8.83203125" customWidth="1"/>
    <col min="10746" max="10746" width="8.83203125" customWidth="1"/>
    <col min="10748" max="10749" width="8.83203125" customWidth="1"/>
    <col min="10753" max="10753" width="8.83203125" customWidth="1"/>
    <col min="10756" max="10759" width="8.83203125" customWidth="1"/>
    <col min="10762" max="10762" width="8.83203125" customWidth="1"/>
    <col min="10764" max="10767" width="8.83203125" customWidth="1"/>
    <col min="10770" max="10770" width="8.83203125" customWidth="1"/>
    <col min="10772" max="10773" width="8.83203125" customWidth="1"/>
    <col min="10777" max="10777" width="8.83203125" customWidth="1"/>
    <col min="10781" max="10781" width="8.83203125" customWidth="1"/>
    <col min="10783" max="10783" width="8.83203125" customWidth="1"/>
    <col min="10786" max="10787" width="8.83203125" customWidth="1"/>
    <col min="10791" max="10791" width="8.83203125" customWidth="1"/>
    <col min="10797" max="10797" width="8.83203125" customWidth="1"/>
    <col min="10799" max="10800" width="8.83203125" customWidth="1"/>
    <col min="10803" max="10804" width="8.83203125" customWidth="1"/>
    <col min="10806" max="10806" width="8.83203125" customWidth="1"/>
    <col min="10808" max="10810" width="8.83203125" customWidth="1"/>
    <col min="10812" max="10812" width="8.83203125" customWidth="1"/>
    <col min="10816" max="10816" width="8.83203125" customWidth="1"/>
    <col min="10821" max="10821" width="8.83203125" customWidth="1"/>
    <col min="10824" max="10824" width="8.83203125" customWidth="1"/>
    <col min="10827" max="10829" width="8.83203125" customWidth="1"/>
    <col min="10832" max="10832" width="8.83203125" customWidth="1"/>
    <col min="10835" max="10835" width="8.83203125" customWidth="1"/>
    <col min="10837" max="10837" width="8.83203125" customWidth="1"/>
    <col min="10840" max="10845" width="8.83203125" customWidth="1"/>
    <col min="10847" max="10848" width="8.83203125" customWidth="1"/>
    <col min="10850" max="10851" width="8.83203125" customWidth="1"/>
    <col min="10853" max="10854" width="8.83203125" customWidth="1"/>
    <col min="10856" max="10857" width="8.83203125" customWidth="1"/>
    <col min="10861" max="10861" width="8.83203125" customWidth="1"/>
    <col min="10864" max="10866" width="8.83203125" customWidth="1"/>
    <col min="10868" max="10869" width="8.83203125" customWidth="1"/>
    <col min="10872" max="10872" width="8.83203125" customWidth="1"/>
    <col min="10874" max="10874" width="8.83203125" customWidth="1"/>
    <col min="10876" max="10877" width="8.83203125" customWidth="1"/>
    <col min="10880" max="10883" width="8.83203125" customWidth="1"/>
    <col min="10888" max="10893" width="8.83203125" customWidth="1"/>
    <col min="10895" max="10898" width="8.83203125" customWidth="1"/>
    <col min="10900" max="10902" width="8.83203125" customWidth="1"/>
    <col min="10904" max="10904" width="8.83203125" customWidth="1"/>
    <col min="10906" max="10909" width="8.83203125" customWidth="1"/>
    <col min="10912" max="10914" width="8.83203125" customWidth="1"/>
    <col min="10916" max="10916" width="8.83203125" customWidth="1"/>
    <col min="10920" max="10920" width="8.83203125" customWidth="1"/>
    <col min="10922" max="10925" width="8.83203125" customWidth="1"/>
    <col min="10928" max="10933" width="8.83203125" customWidth="1"/>
    <col min="10935" max="10936" width="8.83203125" customWidth="1"/>
    <col min="10938" max="10938" width="8.83203125" customWidth="1"/>
    <col min="10941" max="10941" width="8.83203125" customWidth="1"/>
    <col min="10943" max="10945" width="8.83203125" customWidth="1"/>
    <col min="10947" max="10948" width="8.83203125" customWidth="1"/>
    <col min="10951" max="10956" width="8.83203125" customWidth="1"/>
    <col min="10959" max="10961" width="8.83203125" customWidth="1"/>
    <col min="10963" max="10964" width="8.83203125" customWidth="1"/>
    <col min="10967" max="10972" width="8.83203125" customWidth="1"/>
    <col min="10975" max="10980" width="8.83203125" customWidth="1"/>
    <col min="10983" max="10985" width="8.83203125" customWidth="1"/>
    <col min="10987" max="10988" width="8.83203125" customWidth="1"/>
    <col min="10991" max="10992" width="8.83203125" customWidth="1"/>
    <col min="10994" max="10996" width="8.83203125" customWidth="1"/>
    <col min="10999" max="11000" width="8.83203125" customWidth="1"/>
    <col min="11002" max="11002" width="8.83203125" customWidth="1"/>
    <col min="11004" max="11004" width="8.83203125" customWidth="1"/>
    <col min="11007" max="11008" width="8.83203125" customWidth="1"/>
    <col min="11013" max="11013" width="8.83203125" customWidth="1"/>
    <col min="11015" max="11017" width="8.83203125" customWidth="1"/>
    <col min="11020" max="11022" width="8.83203125" customWidth="1"/>
    <col min="11024" max="11026" width="8.83203125" customWidth="1"/>
    <col min="11028" max="11028" width="8.83203125" customWidth="1"/>
    <col min="11030" max="11030" width="8.83203125" customWidth="1"/>
    <col min="11032" max="11032" width="8.83203125" customWidth="1"/>
    <col min="11035" max="11036" width="8.83203125" customWidth="1"/>
    <col min="11038" max="11038" width="8.83203125" customWidth="1"/>
    <col min="11040" max="11040" width="8.83203125" customWidth="1"/>
    <col min="11042" max="11042" width="8.83203125" customWidth="1"/>
    <col min="11044" max="11046" width="8.83203125" customWidth="1"/>
    <col min="11048" max="11053" width="8.83203125" customWidth="1"/>
    <col min="11055" max="11056" width="8.83203125" customWidth="1"/>
    <col min="11058" max="11060" width="8.83203125" customWidth="1"/>
    <col min="11063" max="11068" width="8.83203125" customWidth="1"/>
    <col min="11071" max="11076" width="8.83203125" customWidth="1"/>
    <col min="11079" max="11085" width="8.83203125" customWidth="1"/>
    <col min="11087" max="11088" width="8.83203125" customWidth="1"/>
    <col min="11090" max="11090" width="8.83203125" customWidth="1"/>
    <col min="11093" max="11093" width="8.83203125" customWidth="1"/>
    <col min="11095" max="11101" width="8.83203125" customWidth="1"/>
    <col min="11103" max="11104" width="8.83203125" customWidth="1"/>
    <col min="11106" max="11106" width="8.83203125" customWidth="1"/>
    <col min="11109" max="11110" width="8.83203125" customWidth="1"/>
    <col min="11112" max="11112" width="8.83203125" customWidth="1"/>
    <col min="11117" max="11117" width="8.83203125" customWidth="1"/>
    <col min="11120" max="11121" width="8.83203125" customWidth="1"/>
    <col min="11125" max="11125" width="8.83203125" customWidth="1"/>
    <col min="11128" max="11130" width="8.83203125" customWidth="1"/>
    <col min="11132" max="11132" width="8.83203125" customWidth="1"/>
    <col min="11136" max="11139" width="8.83203125" customWidth="1"/>
    <col min="11141" max="11141" width="8.83203125" customWidth="1"/>
    <col min="11144" max="11146" width="8.83203125" customWidth="1"/>
    <col min="11149" max="11149" width="8.83203125" customWidth="1"/>
    <col min="11152" max="11152" width="8.83203125" customWidth="1"/>
    <col min="11154" max="11155" width="8.83203125" customWidth="1"/>
    <col min="11160" max="11161" width="8.83203125" customWidth="1"/>
    <col min="11165" max="11165" width="8.83203125" customWidth="1"/>
    <col min="11167" max="11171" width="8.83203125" customWidth="1"/>
    <col min="11174" max="11174" width="8.83203125" customWidth="1"/>
    <col min="11176" max="11178" width="8.83203125" customWidth="1"/>
    <col min="11181" max="11182" width="8.83203125" customWidth="1"/>
    <col min="11184" max="11184" width="8.83203125" customWidth="1"/>
    <col min="11187" max="11188" width="8.83203125" customWidth="1"/>
    <col min="11190" max="11190" width="8.83203125" customWidth="1"/>
    <col min="11192" max="11200" width="8.83203125" customWidth="1"/>
    <col min="11202" max="11204" width="8.83203125" customWidth="1"/>
    <col min="11206" max="11206" width="8.83203125" customWidth="1"/>
    <col min="11211" max="11213" width="8.83203125" customWidth="1"/>
    <col min="11220" max="11221" width="8.83203125" customWidth="1"/>
    <col min="11232" max="11252" width="8.83203125" customWidth="1"/>
    <col min="11255" max="11255" width="8.83203125" customWidth="1"/>
    <col min="11257" max="11259" width="8.83203125" customWidth="1"/>
    <col min="11261" max="11262" width="8.83203125" customWidth="1"/>
    <col min="11264" max="11267" width="8.83203125" customWidth="1"/>
    <col min="11270" max="11272" width="8.83203125" customWidth="1"/>
    <col min="11276" max="11276" width="8.83203125" customWidth="1"/>
    <col min="11278" max="11278" width="8.83203125" customWidth="1"/>
    <col min="11280" max="11280" width="8.83203125" customWidth="1"/>
    <col min="11296" max="11376" width="8.83203125" customWidth="1"/>
    <col min="11380" max="11383" width="8.83203125" customWidth="1"/>
    <col min="11385" max="11392" width="8.83203125" customWidth="1"/>
    <col min="11397" max="11398" width="8.83203125" customWidth="1"/>
    <col min="11403" max="11403" width="8.83203125" customWidth="1"/>
    <col min="11405" max="11408" width="8.83203125" customWidth="1"/>
    <col min="11411" max="11411" width="8.83203125" customWidth="1"/>
    <col min="11413" max="11414" width="8.83203125" customWidth="1"/>
    <col min="11416" max="11416" width="8.83203125" customWidth="1"/>
    <col min="11418" max="11418" width="8.83203125" customWidth="1"/>
    <col min="11420" max="11422" width="8.83203125" customWidth="1"/>
    <col min="11424" max="11425" width="8.83203125" customWidth="1"/>
    <col min="11427" max="11428" width="8.83203125" customWidth="1"/>
    <col min="11433" max="11433" width="8.83203125" customWidth="1"/>
    <col min="11435" max="11446" width="8.83203125" customWidth="1"/>
    <col min="11448" max="11448" width="8.83203125" customWidth="1"/>
    <col min="11451" max="11451" width="8.83203125" customWidth="1"/>
    <col min="11453" max="11454" width="8.83203125" customWidth="1"/>
    <col min="11456" max="11459" width="8.83203125" customWidth="1"/>
    <col min="11462" max="11464" width="8.83203125" customWidth="1"/>
    <col min="11468" max="11468" width="8.83203125" customWidth="1"/>
    <col min="11470" max="11470" width="8.83203125" customWidth="1"/>
    <col min="11472" max="11472" width="8.83203125" customWidth="1"/>
    <col min="11488" max="11505" width="8.83203125" customWidth="1"/>
    <col min="11514" max="11571" width="8.83203125" customWidth="1"/>
    <col min="11573" max="11575" width="8.83203125" customWidth="1"/>
    <col min="11580" max="11580" width="8.83203125" customWidth="1"/>
    <col min="11582" max="11582" width="8.83203125" customWidth="1"/>
    <col min="11584" max="11587" width="8.83203125" customWidth="1"/>
    <col min="11590" max="11592" width="8.83203125" customWidth="1"/>
    <col min="11596" max="11596" width="8.83203125" customWidth="1"/>
    <col min="11598" max="11598" width="8.83203125" customWidth="1"/>
    <col min="11600" max="11600" width="8.83203125" customWidth="1"/>
    <col min="11616" max="11632" width="8.83203125" customWidth="1"/>
    <col min="11636" max="11639" width="8.83203125" customWidth="1"/>
    <col min="11641" max="11648" width="8.83203125" customWidth="1"/>
    <col min="11653" max="11654" width="8.83203125" customWidth="1"/>
    <col min="11659" max="11659" width="8.83203125" customWidth="1"/>
    <col min="11661" max="11664" width="8.83203125" customWidth="1"/>
    <col min="11667" max="11667" width="8.83203125" customWidth="1"/>
    <col min="11669" max="11670" width="8.83203125" customWidth="1"/>
    <col min="11672" max="11672" width="8.83203125" customWidth="1"/>
    <col min="11674" max="11674" width="8.83203125" customWidth="1"/>
    <col min="11676" max="11678" width="8.83203125" customWidth="1"/>
    <col min="11680" max="11681" width="8.83203125" customWidth="1"/>
    <col min="11683" max="11684" width="8.83203125" customWidth="1"/>
    <col min="11689" max="11689" width="8.83203125" customWidth="1"/>
    <col min="11691" max="11696" width="8.83203125" customWidth="1"/>
    <col min="11706" max="11764" width="8.83203125" customWidth="1"/>
    <col min="11766" max="11766" width="8.83203125" customWidth="1"/>
    <col min="11772" max="11774" width="8.83203125" customWidth="1"/>
    <col min="11776" max="11779" width="8.83203125" customWidth="1"/>
    <col min="11782" max="11784" width="8.83203125" customWidth="1"/>
    <col min="11788" max="11788" width="8.83203125" customWidth="1"/>
    <col min="11790" max="11790" width="8.83203125" customWidth="1"/>
    <col min="11792" max="11792" width="8.83203125" customWidth="1"/>
    <col min="11808" max="11825" width="8.83203125" customWidth="1"/>
    <col min="11827" max="11827" width="8.83203125" customWidth="1"/>
    <col min="11829" max="11829" width="8.83203125" customWidth="1"/>
    <col min="11831" max="11832" width="8.83203125" customWidth="1"/>
    <col min="11834" max="11835" width="8.83203125" customWidth="1"/>
    <col min="11837" max="11837" width="8.83203125" customWidth="1"/>
    <col min="11841" max="11847" width="8.83203125" customWidth="1"/>
    <col min="11850" max="11850" width="8.83203125" customWidth="1"/>
    <col min="11853" max="11854" width="8.83203125" customWidth="1"/>
    <col min="11872" max="11888" width="8.83203125" customWidth="1"/>
    <col min="11892" max="11895" width="8.83203125" customWidth="1"/>
    <col min="11897" max="11904" width="8.83203125" customWidth="1"/>
    <col min="11909" max="11910" width="8.83203125" customWidth="1"/>
    <col min="11915" max="11915" width="8.83203125" customWidth="1"/>
    <col min="11917" max="11920" width="8.83203125" customWidth="1"/>
    <col min="11923" max="11923" width="8.83203125" customWidth="1"/>
    <col min="11925" max="11926" width="8.83203125" customWidth="1"/>
    <col min="11928" max="11928" width="8.83203125" customWidth="1"/>
    <col min="11930" max="11930" width="8.83203125" customWidth="1"/>
    <col min="11932" max="11934" width="8.83203125" customWidth="1"/>
    <col min="11936" max="11937" width="8.83203125" customWidth="1"/>
    <col min="11939" max="11940" width="8.83203125" customWidth="1"/>
    <col min="11945" max="11945" width="8.83203125" customWidth="1"/>
    <col min="11947" max="11952" width="8.83203125" customWidth="1"/>
    <col min="11955" max="11958" width="8.83203125" customWidth="1"/>
    <col min="11960" max="11960" width="8.83203125" customWidth="1"/>
    <col min="11963" max="11963" width="8.83203125" customWidth="1"/>
    <col min="11965" max="11966" width="8.83203125" customWidth="1"/>
    <col min="11968" max="11971" width="8.83203125" customWidth="1"/>
    <col min="11974" max="11976" width="8.83203125" customWidth="1"/>
    <col min="11980" max="11980" width="8.83203125" customWidth="1"/>
    <col min="11982" max="11982" width="8.83203125" customWidth="1"/>
    <col min="11984" max="11984" width="8.83203125" customWidth="1"/>
    <col min="12000" max="12020" width="8.83203125" customWidth="1"/>
    <col min="12028" max="12030" width="8.83203125" customWidth="1"/>
    <col min="12032" max="12035" width="8.83203125" customWidth="1"/>
    <col min="12038" max="12040" width="8.83203125" customWidth="1"/>
    <col min="12044" max="12044" width="8.83203125" customWidth="1"/>
    <col min="12046" max="12046" width="8.83203125" customWidth="1"/>
    <col min="12048" max="12048" width="8.83203125" customWidth="1"/>
    <col min="12051" max="12051" width="8.83203125" customWidth="1"/>
    <col min="12058" max="12083" width="8.83203125" customWidth="1"/>
    <col min="12085" max="12089" width="8.83203125" customWidth="1"/>
    <col min="12091" max="12096" width="8.83203125" customWidth="1"/>
    <col min="12128" max="12150" width="8.83203125" customWidth="1"/>
    <col min="12152" max="12152" width="8.83203125" customWidth="1"/>
    <col min="12155" max="12155" width="8.83203125" customWidth="1"/>
    <col min="12157" max="12158" width="8.83203125" customWidth="1"/>
    <col min="12160" max="12163" width="8.83203125" customWidth="1"/>
    <col min="12166" max="12168" width="8.83203125" customWidth="1"/>
    <col min="12172" max="12172" width="8.83203125" customWidth="1"/>
    <col min="12174" max="12174" width="8.83203125" customWidth="1"/>
    <col min="12176" max="12176" width="8.83203125" customWidth="1"/>
    <col min="12192" max="12209" width="8.83203125" customWidth="1"/>
    <col min="12218" max="12240" width="8.83203125" customWidth="1"/>
    <col min="12256" max="12272" width="8.83203125" customWidth="1"/>
    <col min="12274" max="12304" width="8.83203125" customWidth="1"/>
    <col min="12307" max="12307" width="8.83203125" customWidth="1"/>
    <col min="12314" max="12339" width="8.83203125" customWidth="1"/>
    <col min="12341" max="12345" width="8.83203125" customWidth="1"/>
    <col min="12347" max="12352" width="8.83203125" customWidth="1"/>
    <col min="12369" max="12405" width="8.83203125" customWidth="1"/>
    <col min="12408" max="12408" width="8.83203125" customWidth="1"/>
    <col min="12411" max="12411" width="8.83203125" customWidth="1"/>
    <col min="12413" max="12414" width="8.83203125" customWidth="1"/>
    <col min="12416" max="12419" width="8.83203125" customWidth="1"/>
    <col min="12422" max="12424" width="8.83203125" customWidth="1"/>
    <col min="12428" max="12428" width="8.83203125" customWidth="1"/>
    <col min="12430" max="12430" width="8.83203125" customWidth="1"/>
    <col min="12432" max="12432" width="8.83203125" customWidth="1"/>
    <col min="12448" max="12465" width="8.83203125" customWidth="1"/>
    <col min="12474" max="12528" width="8.83203125" customWidth="1"/>
    <col min="12532" max="12532" width="8.83203125" customWidth="1"/>
    <col min="12534" max="12536" width="8.83203125" customWidth="1"/>
    <col min="12538" max="12544" width="8.83203125" customWidth="1"/>
    <col min="12547" max="12548" width="8.83203125" customWidth="1"/>
    <col min="12551" max="12552" width="8.83203125" customWidth="1"/>
    <col min="12554" max="12596" width="8.83203125" customWidth="1"/>
    <col min="12598" max="12598" width="8.83203125" customWidth="1"/>
    <col min="12600" max="12600" width="8.83203125" customWidth="1"/>
    <col min="12602" max="12602" width="8.83203125" customWidth="1"/>
    <col min="12605" max="12606" width="8.83203125" customWidth="1"/>
    <col min="12608" max="12611" width="8.83203125" customWidth="1"/>
    <col min="12614" max="12616" width="8.83203125" customWidth="1"/>
    <col min="12620" max="12620" width="8.83203125" customWidth="1"/>
    <col min="12622" max="12622" width="8.83203125" customWidth="1"/>
    <col min="12624" max="12624" width="8.83203125" customWidth="1"/>
    <col min="12640" max="12657" width="8.83203125" customWidth="1"/>
    <col min="12659" max="12659" width="8.83203125" customWidth="1"/>
    <col min="12662" max="12688" width="8.83203125" customWidth="1"/>
    <col min="12690" max="12723" width="8.83203125" customWidth="1"/>
    <col min="12727" max="12727" width="8.83203125" customWidth="1"/>
    <col min="12729" max="12729" width="8.83203125" customWidth="1"/>
    <col min="12731" max="12731" width="8.83203125" customWidth="1"/>
    <col min="12733" max="12734" width="8.83203125" customWidth="1"/>
    <col min="12736" max="12739" width="8.83203125" customWidth="1"/>
    <col min="12742" max="12744" width="8.83203125" customWidth="1"/>
    <col min="12748" max="12748" width="8.83203125" customWidth="1"/>
    <col min="12750" max="12750" width="8.83203125" customWidth="1"/>
    <col min="12752" max="12752" width="8.83203125" customWidth="1"/>
    <col min="12768" max="12787" width="8.83203125" customWidth="1"/>
    <col min="12790" max="12790" width="8.83203125" customWidth="1"/>
    <col min="12793" max="12793" width="8.83203125" customWidth="1"/>
    <col min="12796" max="12798" width="8.83203125" customWidth="1"/>
    <col min="12800" max="12803" width="8.83203125" customWidth="1"/>
    <col min="12806" max="12808" width="8.83203125" customWidth="1"/>
    <col min="12812" max="12812" width="8.83203125" customWidth="1"/>
    <col min="12814" max="12814" width="8.83203125" customWidth="1"/>
    <col min="12816" max="12816" width="8.83203125" customWidth="1"/>
    <col min="12832" max="12880" width="8.83203125" customWidth="1"/>
    <col min="12896" max="12915" width="8.83203125" customWidth="1"/>
    <col min="12917" max="12976" width="8.83203125" customWidth="1"/>
    <col min="12980" max="13043" width="8.83203125" customWidth="1"/>
    <col min="13049" max="13049" width="8.83203125" customWidth="1"/>
    <col min="13052" max="13054" width="8.83203125" customWidth="1"/>
    <col min="13056" max="13059" width="8.83203125" customWidth="1"/>
    <col min="13062" max="13064" width="8.83203125" customWidth="1"/>
    <col min="13068" max="13068" width="8.83203125" customWidth="1"/>
    <col min="13070" max="13070" width="8.83203125" customWidth="1"/>
    <col min="13072" max="13072" width="8.83203125" customWidth="1"/>
    <col min="13088" max="13297" width="8.83203125" customWidth="1"/>
    <col min="13299" max="13301" width="8.83203125" customWidth="1"/>
    <col min="13303" max="13303" width="8.83203125" customWidth="1"/>
    <col min="13307" max="13307" width="8.83203125" customWidth="1"/>
    <col min="13309" max="13309" width="8.83203125" customWidth="1"/>
    <col min="13311" max="13311" width="8.83203125" customWidth="1"/>
    <col min="13313" max="13313" width="8.83203125" customWidth="1"/>
    <col min="13315" max="13315" width="8.83203125" customWidth="1"/>
    <col min="13317" max="13317" width="8.83203125" customWidth="1"/>
    <col min="13319" max="13319" width="8.83203125" customWidth="1"/>
    <col min="13321" max="13321" width="8.83203125" customWidth="1"/>
    <col min="13323" max="13324" width="8.83203125" customWidth="1"/>
    <col min="13327" max="13808" width="8.83203125" customWidth="1"/>
    <col min="13811" max="14896" width="8.83203125" customWidth="1"/>
    <col min="14900" max="14903" width="8.83203125" customWidth="1"/>
    <col min="14905" max="14912" width="8.83203125" customWidth="1"/>
    <col min="14917" max="14918" width="8.83203125" customWidth="1"/>
    <col min="14923" max="14923" width="8.83203125" customWidth="1"/>
    <col min="14925" max="14928" width="8.83203125" customWidth="1"/>
    <col min="14931" max="14931" width="8.83203125" customWidth="1"/>
    <col min="14933" max="14934" width="8.83203125" customWidth="1"/>
    <col min="14936" max="14936" width="8.83203125" customWidth="1"/>
    <col min="14938" max="14938" width="8.83203125" customWidth="1"/>
    <col min="14940" max="14942" width="8.83203125" customWidth="1"/>
    <col min="14944" max="14945" width="8.83203125" customWidth="1"/>
    <col min="14947" max="14948" width="8.83203125" customWidth="1"/>
    <col min="14953" max="14953" width="8.83203125" customWidth="1"/>
    <col min="14955" max="14960" width="8.83203125" customWidth="1"/>
    <col min="14964" max="14967" width="8.83203125" customWidth="1"/>
    <col min="14969" max="14976" width="8.83203125" customWidth="1"/>
    <col min="14981" max="14982" width="8.83203125" customWidth="1"/>
    <col min="14987" max="14987" width="8.83203125" customWidth="1"/>
    <col min="14989" max="14992" width="8.83203125" customWidth="1"/>
    <col min="14995" max="14995" width="8.83203125" customWidth="1"/>
    <col min="14997" max="14998" width="8.83203125" customWidth="1"/>
    <col min="15000" max="15000" width="8.83203125" customWidth="1"/>
    <col min="15002" max="15002" width="8.83203125" customWidth="1"/>
    <col min="15004" max="15006" width="8.83203125" customWidth="1"/>
    <col min="15008" max="15009" width="8.83203125" customWidth="1"/>
    <col min="15011" max="15012" width="8.83203125" customWidth="1"/>
    <col min="15017" max="15017" width="8.83203125" customWidth="1"/>
    <col min="15019" max="15092" width="8.83203125" customWidth="1"/>
    <col min="15094" max="15094" width="8.83203125" customWidth="1"/>
    <col min="15096" max="15096" width="8.83203125" customWidth="1"/>
    <col min="15098" max="15098" width="8.83203125" customWidth="1"/>
    <col min="15101" max="15102" width="8.83203125" customWidth="1"/>
    <col min="15104" max="15107" width="8.83203125" customWidth="1"/>
    <col min="15110" max="15112" width="8.83203125" customWidth="1"/>
    <col min="15116" max="15116" width="8.83203125" customWidth="1"/>
    <col min="15118" max="15118" width="8.83203125" customWidth="1"/>
    <col min="15120" max="15120" width="8.83203125" customWidth="1"/>
    <col min="15136" max="15220" width="8.83203125" customWidth="1"/>
    <col min="15228" max="15230" width="8.83203125" customWidth="1"/>
    <col min="15232" max="15235" width="8.83203125" customWidth="1"/>
    <col min="15238" max="15240" width="8.83203125" customWidth="1"/>
    <col min="15244" max="15244" width="8.83203125" customWidth="1"/>
    <col min="15246" max="15246" width="8.83203125" customWidth="1"/>
    <col min="15248" max="15248" width="8.83203125" customWidth="1"/>
    <col min="15264" max="15280" width="8.83203125" customWidth="1"/>
    <col min="15282" max="15282" width="8.83203125" customWidth="1"/>
    <col min="15288" max="15288" width="8.83203125" customWidth="1"/>
    <col min="15290" max="15291" width="8.83203125" customWidth="1"/>
    <col min="15293" max="15293" width="8.83203125" customWidth="1"/>
    <col min="15297" max="15303" width="8.83203125" customWidth="1"/>
    <col min="15306" max="15306" width="8.83203125" customWidth="1"/>
    <col min="15309" max="15310" width="8.83203125" customWidth="1"/>
    <col min="15328" max="15348" width="8.83203125" customWidth="1"/>
    <col min="15351" max="15351" width="8.83203125" customWidth="1"/>
    <col min="15353" max="15355" width="8.83203125" customWidth="1"/>
    <col min="15357" max="15358" width="8.83203125" customWidth="1"/>
    <col min="15360" max="15363" width="8.83203125" customWidth="1"/>
    <col min="15366" max="15368" width="8.83203125" customWidth="1"/>
    <col min="15372" max="15372" width="8.83203125" customWidth="1"/>
    <col min="15374" max="15374" width="8.83203125" customWidth="1"/>
    <col min="15376" max="15376" width="8.83203125" customWidth="1"/>
    <col min="15392" max="15477" width="8.83203125" customWidth="1"/>
    <col min="15481" max="15483" width="8.83203125" customWidth="1"/>
    <col min="15485" max="15486" width="8.83203125" customWidth="1"/>
    <col min="15488" max="15491" width="8.83203125" customWidth="1"/>
    <col min="15494" max="15496" width="8.83203125" customWidth="1"/>
    <col min="15500" max="15500" width="8.83203125" customWidth="1"/>
    <col min="15502" max="15502" width="8.83203125" customWidth="1"/>
    <col min="15504" max="15504" width="8.83203125" customWidth="1"/>
    <col min="15520" max="15536" width="8.83203125" customWidth="1"/>
    <col min="15538" max="15538" width="8.83203125" customWidth="1"/>
    <col min="15542" max="15545" width="8.83203125" customWidth="1"/>
    <col min="15549" max="15549" width="8.83203125" customWidth="1"/>
    <col min="15560" max="15560" width="8.83203125" customWidth="1"/>
    <col min="15562" max="15562" width="8.83203125" customWidth="1"/>
    <col min="15565" max="15566" width="8.83203125" customWidth="1"/>
    <col min="15584" max="15604" width="8.83203125" customWidth="1"/>
    <col min="15606" max="15606" width="8.83203125" customWidth="1"/>
    <col min="15609" max="15611" width="8.83203125" customWidth="1"/>
    <col min="15613" max="15614" width="8.83203125" customWidth="1"/>
    <col min="15616" max="15619" width="8.83203125" customWidth="1"/>
    <col min="15622" max="15624" width="8.83203125" customWidth="1"/>
    <col min="15628" max="15628" width="8.83203125" customWidth="1"/>
    <col min="15630" max="15630" width="8.83203125" customWidth="1"/>
    <col min="15632" max="15632" width="8.83203125" customWidth="1"/>
    <col min="15648" max="15695" width="8.83203125" customWidth="1"/>
    <col min="15697" max="15727" width="8.83203125" customWidth="1"/>
    <col min="15729" max="15736" width="8.83203125" customWidth="1"/>
    <col min="15738" max="15739" width="8.83203125" customWidth="1"/>
    <col min="15741" max="15742" width="8.83203125" customWidth="1"/>
    <col min="15744" max="15747" width="8.83203125" customWidth="1"/>
    <col min="15750" max="15752" width="8.83203125" customWidth="1"/>
    <col min="15756" max="15756" width="8.83203125" customWidth="1"/>
    <col min="15758" max="15758" width="8.83203125" customWidth="1"/>
    <col min="15760" max="15760" width="8.83203125" customWidth="1"/>
    <col min="15776" max="15792" width="8.83203125" customWidth="1"/>
    <col min="15794" max="15794" width="8.83203125" customWidth="1"/>
    <col min="15798" max="15801" width="8.83203125" customWidth="1"/>
    <col min="15805" max="15805" width="8.83203125" customWidth="1"/>
    <col min="15816" max="15816" width="8.83203125" customWidth="1"/>
    <col min="15818" max="15818" width="8.83203125" customWidth="1"/>
    <col min="15821" max="15822" width="8.83203125" customWidth="1"/>
    <col min="15826" max="15856" width="8.83203125" customWidth="1"/>
    <col min="15858" max="15858" width="8.83203125" customWidth="1"/>
    <col min="15862" max="15862" width="8.83203125" customWidth="1"/>
    <col min="15864" max="15864" width="8.83203125" customWidth="1"/>
    <col min="15866" max="15920" width="8.83203125" customWidth="1"/>
    <col min="15922" max="15922" width="8.83203125" customWidth="1"/>
    <col min="15926" max="15926" width="8.83203125" customWidth="1"/>
    <col min="15928" max="15928" width="8.83203125" customWidth="1"/>
    <col min="15930" max="15984" width="8.83203125" customWidth="1"/>
    <col min="15986" max="16049" width="8.83203125" customWidth="1"/>
    <col min="16051" max="16060" width="8.83203125" customWidth="1"/>
    <col min="16062" max="16076" width="8.83203125" customWidth="1"/>
    <col min="16080" max="16104" width="8.83203125" customWidth="1"/>
    <col min="16106" max="16106" width="8.83203125" customWidth="1"/>
    <col min="16129" max="16181" width="8.83203125" customWidth="1"/>
    <col min="16183" max="16245" width="8.83203125" customWidth="1"/>
    <col min="16247" max="16311" width="8.83203125" customWidth="1"/>
    <col min="16313" max="16380" width="8.83203125" customWidth="1"/>
    <col min="16382" max="16382" width="8.83203125" customWidth="1"/>
    <col min="16384" max="16384" width="8.83203125" customWidth="1"/>
  </cols>
  <sheetData>
    <row r="1" spans="1:18" s="4" customFormat="1" ht="38" customHeight="1" x14ac:dyDescent="0.2">
      <c r="A1" s="5" t="s">
        <v>0</v>
      </c>
      <c r="B1" s="5" t="s">
        <v>1</v>
      </c>
      <c r="C1" s="5" t="s">
        <v>2</v>
      </c>
      <c r="D1" s="6" t="s">
        <v>4</v>
      </c>
      <c r="E1" s="5"/>
      <c r="F1" s="6" t="s">
        <v>6</v>
      </c>
      <c r="G1" s="6" t="s">
        <v>7</v>
      </c>
      <c r="H1" s="5"/>
      <c r="I1" s="5"/>
      <c r="J1" s="5"/>
      <c r="K1" s="6" t="s">
        <v>8</v>
      </c>
      <c r="L1" s="5"/>
      <c r="M1" s="5"/>
      <c r="N1" s="5"/>
      <c r="O1" s="6" t="s">
        <v>9</v>
      </c>
      <c r="Q1" s="26" t="s">
        <v>15</v>
      </c>
      <c r="R1" s="27"/>
    </row>
    <row r="2" spans="1:18" x14ac:dyDescent="0.2">
      <c r="A2" s="7">
        <v>40179</v>
      </c>
      <c r="B2" s="9">
        <v>2294.4099120000001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Q2" s="29" t="s">
        <v>3</v>
      </c>
      <c r="R2" s="16">
        <v>43.098668077777781</v>
      </c>
    </row>
    <row r="3" spans="1:18" x14ac:dyDescent="0.2">
      <c r="A3" s="7">
        <v>40210</v>
      </c>
      <c r="B3" s="9">
        <v>2155.8100589999999</v>
      </c>
      <c r="C3" s="9">
        <f>B3-B2</f>
        <v>-138.59985300000017</v>
      </c>
      <c r="D3" s="9">
        <f>C93/90</f>
        <v>43.098668077777781</v>
      </c>
      <c r="E3" s="9">
        <f>(C3-D3)^2</f>
        <v>33014.352561851716</v>
      </c>
      <c r="F3" s="9">
        <f>E93/89</f>
        <v>21488.888253304973</v>
      </c>
      <c r="G3" s="9">
        <f>F3^(1/2)</f>
        <v>146.59088734742338</v>
      </c>
      <c r="H3" s="9">
        <f>(C3-D3)/G3</f>
        <v>-1.2394939710484782</v>
      </c>
      <c r="I3" s="9">
        <f>H3^3</f>
        <v>-1.9042907420857591</v>
      </c>
      <c r="J3" s="9">
        <f>90/(89*88)</f>
        <v>1.1491317671092951E-2</v>
      </c>
      <c r="K3" s="9">
        <f>I93*J3</f>
        <v>-0.48064416904962892</v>
      </c>
      <c r="L3" s="9">
        <f>H3^4</f>
        <v>2.3603568939387309</v>
      </c>
      <c r="M3" s="9">
        <f>23763/(88*87)</f>
        <v>3.1038401253918497</v>
      </c>
      <c r="N3" s="9">
        <f>8190/(89*88*87)</f>
        <v>1.2019654115740904E-2</v>
      </c>
      <c r="O3" s="9">
        <f>L93*N3-M3</f>
        <v>1.0811157500768518</v>
      </c>
      <c r="Q3" s="29" t="s">
        <v>10</v>
      </c>
      <c r="R3" s="16">
        <v>21488.888253304973</v>
      </c>
    </row>
    <row r="4" spans="1:18" ht="16" customHeight="1" x14ac:dyDescent="0.2">
      <c r="A4" s="7">
        <v>40238</v>
      </c>
      <c r="B4" s="9">
        <v>2247.3999020000001</v>
      </c>
      <c r="C4" s="9">
        <f t="shared" ref="C4:C67" si="0">B4-B3</f>
        <v>91.589843000000201</v>
      </c>
      <c r="D4" s="9">
        <v>43.098668077777781</v>
      </c>
      <c r="E4" s="9">
        <f t="shared" ref="E4:E67" si="1">(C4-D4)^2</f>
        <v>2351.3940453375726</v>
      </c>
      <c r="F4" s="9">
        <v>21488.888253304973</v>
      </c>
      <c r="G4" s="9">
        <v>146.59088734742338</v>
      </c>
      <c r="H4" s="9">
        <f t="shared" ref="H4:H67" si="2">(C4-D4)/G4</f>
        <v>0.33079256016301584</v>
      </c>
      <c r="I4" s="9">
        <f t="shared" ref="I4:I67" si="3">H4^3</f>
        <v>3.6196551773201094E-2</v>
      </c>
      <c r="J4" s="9">
        <v>1.1491317671092951E-2</v>
      </c>
      <c r="K4" s="9">
        <v>-0.48064416904962892</v>
      </c>
      <c r="L4" s="9">
        <f t="shared" ref="L4:L67" si="4">H4^4</f>
        <v>1.197355003013034E-2</v>
      </c>
      <c r="M4" s="9">
        <v>3.1038401253918497</v>
      </c>
      <c r="N4" s="9">
        <v>1.2019654115740904E-2</v>
      </c>
      <c r="O4" s="9">
        <v>1.0811157500768518</v>
      </c>
      <c r="Q4" s="29" t="s">
        <v>11</v>
      </c>
      <c r="R4" s="16">
        <v>146.59088734742338</v>
      </c>
    </row>
    <row r="5" spans="1:18" ht="16" customHeight="1" x14ac:dyDescent="0.2">
      <c r="A5" s="7">
        <v>40269</v>
      </c>
      <c r="B5" s="9">
        <v>2411.679932</v>
      </c>
      <c r="C5" s="9">
        <f t="shared" si="0"/>
        <v>164.2800299999999</v>
      </c>
      <c r="D5" s="9">
        <v>43.098668077777781</v>
      </c>
      <c r="E5" s="9">
        <f t="shared" si="1"/>
        <v>14684.922477324586</v>
      </c>
      <c r="F5" s="9">
        <v>21488.888253304973</v>
      </c>
      <c r="G5" s="9">
        <v>146.59088734742338</v>
      </c>
      <c r="H5" s="9">
        <f t="shared" si="2"/>
        <v>0.8266636768151886</v>
      </c>
      <c r="I5" s="9">
        <f t="shared" si="3"/>
        <v>0.56491950005762193</v>
      </c>
      <c r="J5" s="9">
        <v>1.1491317671092951E-2</v>
      </c>
      <c r="K5" s="9">
        <v>-0.48064416904962892</v>
      </c>
      <c r="L5" s="9">
        <f t="shared" si="4"/>
        <v>0.46699843102223193</v>
      </c>
      <c r="M5" s="9">
        <v>3.1038401253918497</v>
      </c>
      <c r="N5" s="9">
        <v>1.2019654115740904E-2</v>
      </c>
      <c r="O5" s="9">
        <v>1.0811157500768518</v>
      </c>
      <c r="Q5" s="29" t="s">
        <v>12</v>
      </c>
      <c r="R5" s="16">
        <v>3.1038401253918497</v>
      </c>
    </row>
    <row r="6" spans="1:18" ht="16" customHeight="1" x14ac:dyDescent="0.2">
      <c r="A6" s="7">
        <v>40299</v>
      </c>
      <c r="B6" s="9">
        <v>2472.320068</v>
      </c>
      <c r="C6" s="9">
        <f t="shared" si="0"/>
        <v>60.640135999999984</v>
      </c>
      <c r="D6" s="9">
        <v>43.098668077777781</v>
      </c>
      <c r="E6" s="9">
        <f t="shared" si="1"/>
        <v>307.70309686635056</v>
      </c>
      <c r="F6" s="9">
        <v>21488.888253304973</v>
      </c>
      <c r="G6" s="9">
        <v>146.59088734742338</v>
      </c>
      <c r="H6" s="9">
        <f t="shared" si="2"/>
        <v>0.1196627446605775</v>
      </c>
      <c r="I6" s="9">
        <f t="shared" si="3"/>
        <v>1.7134714777961618E-3</v>
      </c>
      <c r="J6" s="9">
        <v>1.1491317671092951E-2</v>
      </c>
      <c r="K6" s="9">
        <v>-0.48064416904962892</v>
      </c>
      <c r="L6" s="9">
        <f t="shared" si="4"/>
        <v>2.0503869993070448E-4</v>
      </c>
      <c r="M6" s="9">
        <v>3.1038401253918497</v>
      </c>
      <c r="N6" s="9">
        <v>1.2019654115740904E-2</v>
      </c>
      <c r="O6" s="9">
        <v>1.0811157500768518</v>
      </c>
      <c r="Q6" s="29" t="s">
        <v>13</v>
      </c>
      <c r="R6" s="16">
        <v>1.0811157500768518</v>
      </c>
    </row>
    <row r="7" spans="1:18" x14ac:dyDescent="0.2">
      <c r="A7" s="7">
        <v>40330</v>
      </c>
      <c r="B7" s="9">
        <v>2244.790039</v>
      </c>
      <c r="C7" s="9">
        <f t="shared" si="0"/>
        <v>-227.53002900000001</v>
      </c>
      <c r="D7" s="9">
        <v>43.098668077777781</v>
      </c>
      <c r="E7" s="9">
        <f t="shared" si="1"/>
        <v>73239.89168201563</v>
      </c>
      <c r="F7" s="9">
        <v>21488.888253304973</v>
      </c>
      <c r="G7" s="9">
        <v>146.59088734742338</v>
      </c>
      <c r="H7" s="9">
        <f t="shared" si="2"/>
        <v>-1.8461495252183195</v>
      </c>
      <c r="I7" s="9">
        <f t="shared" si="3"/>
        <v>-6.2921724782574024</v>
      </c>
      <c r="J7" s="9">
        <v>1.1491317671092951E-2</v>
      </c>
      <c r="K7" s="9">
        <v>-0.48064416904962892</v>
      </c>
      <c r="L7" s="9">
        <f t="shared" si="4"/>
        <v>11.616291233326681</v>
      </c>
      <c r="M7" s="9">
        <v>3.1038401253918497</v>
      </c>
      <c r="N7" s="9">
        <v>1.2019654115740904E-2</v>
      </c>
      <c r="O7" s="9">
        <v>1.0811157500768518</v>
      </c>
    </row>
    <row r="8" spans="1:18" x14ac:dyDescent="0.2">
      <c r="A8" s="7">
        <v>40360</v>
      </c>
      <c r="B8" s="9">
        <v>2110.75</v>
      </c>
      <c r="C8" s="9">
        <f t="shared" si="0"/>
        <v>-134.04003899999998</v>
      </c>
      <c r="D8" s="9">
        <v>43.098668077777781</v>
      </c>
      <c r="E8" s="9">
        <f t="shared" si="1"/>
        <v>31378.12154518675</v>
      </c>
      <c r="F8" s="9">
        <v>21488.888253304973</v>
      </c>
      <c r="G8" s="9">
        <v>146.59088734742338</v>
      </c>
      <c r="H8" s="9">
        <f t="shared" si="2"/>
        <v>-1.2083882585276629</v>
      </c>
      <c r="I8" s="9">
        <f t="shared" si="3"/>
        <v>-1.7644911734335982</v>
      </c>
      <c r="J8" s="9">
        <v>1.1491317671092951E-2</v>
      </c>
      <c r="K8" s="9">
        <v>-0.48064416904962892</v>
      </c>
      <c r="L8" s="9">
        <f t="shared" si="4"/>
        <v>2.132190416252858</v>
      </c>
      <c r="M8" s="9">
        <v>3.1038401253918497</v>
      </c>
      <c r="N8" s="9">
        <v>1.2019654115740904E-2</v>
      </c>
      <c r="O8" s="9">
        <v>1.0811157500768518</v>
      </c>
    </row>
    <row r="9" spans="1:18" hidden="1" x14ac:dyDescent="0.2">
      <c r="A9" s="7">
        <v>40391</v>
      </c>
      <c r="B9" s="9">
        <v>2283.320068</v>
      </c>
      <c r="C9" s="9">
        <f t="shared" si="0"/>
        <v>172.57006799999999</v>
      </c>
      <c r="D9" s="9">
        <v>43.098668077777781</v>
      </c>
      <c r="E9" s="9">
        <f t="shared" si="1"/>
        <v>16762.843397820005</v>
      </c>
      <c r="F9" s="9">
        <v>21488.888253304973</v>
      </c>
      <c r="G9" s="9">
        <v>146.59088734742338</v>
      </c>
      <c r="H9" s="9">
        <f t="shared" si="2"/>
        <v>0.88321588241274762</v>
      </c>
      <c r="I9" s="9">
        <f t="shared" si="3"/>
        <v>0.68897047389481714</v>
      </c>
      <c r="J9" s="9">
        <v>1.1491317671092951E-2</v>
      </c>
      <c r="K9" s="9">
        <v>-0.48064416904962892</v>
      </c>
      <c r="L9" s="9">
        <f t="shared" si="4"/>
        <v>0.60850966505733983</v>
      </c>
      <c r="M9" s="9">
        <v>3.1038401253918497</v>
      </c>
      <c r="N9" s="9">
        <v>1.2019654115740904E-2</v>
      </c>
      <c r="O9" s="9">
        <v>1.0811157500768518</v>
      </c>
    </row>
    <row r="10" spans="1:18" hidden="1" x14ac:dyDescent="0.2">
      <c r="A10" s="7">
        <v>40422</v>
      </c>
      <c r="B10" s="9">
        <v>2142.75</v>
      </c>
      <c r="C10" s="9">
        <f t="shared" si="0"/>
        <v>-140.57006799999999</v>
      </c>
      <c r="D10" s="9">
        <v>43.098668077777781</v>
      </c>
      <c r="E10" s="9">
        <f t="shared" si="1"/>
        <v>33734.204612408386</v>
      </c>
      <c r="F10" s="9">
        <v>21488.888253304973</v>
      </c>
      <c r="G10" s="9">
        <v>146.59088734742338</v>
      </c>
      <c r="H10" s="9">
        <f t="shared" si="2"/>
        <v>-1.2529341993986238</v>
      </c>
      <c r="I10" s="9">
        <f t="shared" si="3"/>
        <v>-1.9669113706660313</v>
      </c>
      <c r="J10" s="9">
        <v>1.1491317671092951E-2</v>
      </c>
      <c r="K10" s="9">
        <v>-0.48064416904962892</v>
      </c>
      <c r="L10" s="9">
        <f t="shared" si="4"/>
        <v>2.4644105234934934</v>
      </c>
      <c r="M10" s="9">
        <v>3.1038401253918497</v>
      </c>
      <c r="N10" s="9">
        <v>1.2019654115740904E-2</v>
      </c>
      <c r="O10" s="9">
        <v>1.0811157500768518</v>
      </c>
    </row>
    <row r="11" spans="1:18" hidden="1" x14ac:dyDescent="0.2">
      <c r="A11" s="7">
        <v>40452</v>
      </c>
      <c r="B11" s="9">
        <v>2386.820068</v>
      </c>
      <c r="C11" s="9">
        <f t="shared" si="0"/>
        <v>244.07006799999999</v>
      </c>
      <c r="D11" s="9">
        <v>43.098668077777781</v>
      </c>
      <c r="E11" s="9">
        <f t="shared" si="1"/>
        <v>40389.503586697778</v>
      </c>
      <c r="F11" s="9">
        <v>21488.888253304973</v>
      </c>
      <c r="G11" s="9">
        <v>146.59088734742338</v>
      </c>
      <c r="H11" s="9">
        <f t="shared" si="2"/>
        <v>1.3709678927443554</v>
      </c>
      <c r="I11" s="9">
        <f t="shared" si="3"/>
        <v>2.576806764897638</v>
      </c>
      <c r="J11" s="9">
        <v>1.1491317671092951E-2</v>
      </c>
      <c r="K11" s="9">
        <v>-0.48064416904962892</v>
      </c>
      <c r="L11" s="9">
        <f t="shared" si="4"/>
        <v>3.5327193404811141</v>
      </c>
      <c r="M11" s="9">
        <v>3.1038401253918497</v>
      </c>
      <c r="N11" s="9">
        <v>1.2019654115740904E-2</v>
      </c>
      <c r="O11" s="9">
        <v>1.0811157500768518</v>
      </c>
    </row>
    <row r="12" spans="1:18" hidden="1" x14ac:dyDescent="0.2">
      <c r="A12" s="7">
        <v>40483</v>
      </c>
      <c r="B12" s="9">
        <v>2520.4499510000001</v>
      </c>
      <c r="C12" s="9">
        <f t="shared" si="0"/>
        <v>133.62988300000006</v>
      </c>
      <c r="D12" s="9">
        <v>43.098668077777781</v>
      </c>
      <c r="E12" s="9">
        <f t="shared" si="1"/>
        <v>8195.9008752936043</v>
      </c>
      <c r="F12" s="9">
        <v>21488.888253304973</v>
      </c>
      <c r="G12" s="9">
        <v>146.59088734742338</v>
      </c>
      <c r="H12" s="9">
        <f t="shared" si="2"/>
        <v>0.61757737169338145</v>
      </c>
      <c r="I12" s="9">
        <f t="shared" si="3"/>
        <v>0.23554512739600844</v>
      </c>
      <c r="J12" s="9">
        <v>1.1491317671092951E-2</v>
      </c>
      <c r="K12" s="9">
        <v>-0.48064416904962892</v>
      </c>
      <c r="L12" s="9">
        <f t="shared" si="4"/>
        <v>0.14546734069240957</v>
      </c>
      <c r="M12" s="9">
        <v>3.1038401253918497</v>
      </c>
      <c r="N12" s="9">
        <v>1.2019654115740904E-2</v>
      </c>
      <c r="O12" s="9">
        <v>1.0811157500768518</v>
      </c>
    </row>
    <row r="13" spans="1:18" hidden="1" x14ac:dyDescent="0.2">
      <c r="A13" s="7">
        <v>40513</v>
      </c>
      <c r="B13" s="9">
        <v>2535.1899410000001</v>
      </c>
      <c r="C13" s="9">
        <f t="shared" si="0"/>
        <v>14.739990000000034</v>
      </c>
      <c r="D13" s="9">
        <v>43.098668077777781</v>
      </c>
      <c r="E13" s="9">
        <f t="shared" si="1"/>
        <v>804.21462231903217</v>
      </c>
      <c r="F13" s="9">
        <v>21488.888253304973</v>
      </c>
      <c r="G13" s="9">
        <v>146.59088734742338</v>
      </c>
      <c r="H13" s="9">
        <f t="shared" si="2"/>
        <v>-0.19345457682213973</v>
      </c>
      <c r="I13" s="9">
        <f t="shared" si="3"/>
        <v>-7.2399743346879472E-3</v>
      </c>
      <c r="J13" s="9">
        <v>1.1491317671092951E-2</v>
      </c>
      <c r="K13" s="9">
        <v>-0.48064416904962892</v>
      </c>
      <c r="L13" s="9">
        <f t="shared" si="4"/>
        <v>1.4006061711202096E-3</v>
      </c>
      <c r="M13" s="9">
        <v>3.1038401253918497</v>
      </c>
      <c r="N13" s="9">
        <v>1.2019654115740904E-2</v>
      </c>
      <c r="O13" s="9">
        <v>1.0811157500768518</v>
      </c>
    </row>
    <row r="14" spans="1:18" hidden="1" x14ac:dyDescent="0.2">
      <c r="A14" s="7">
        <v>40544</v>
      </c>
      <c r="B14" s="9">
        <v>2676.6499020000001</v>
      </c>
      <c r="C14" s="9">
        <f t="shared" si="0"/>
        <v>141.45996100000002</v>
      </c>
      <c r="D14" s="9">
        <v>43.098668077777781</v>
      </c>
      <c r="E14" s="9">
        <f t="shared" si="1"/>
        <v>9674.9439453312079</v>
      </c>
      <c r="F14" s="9">
        <v>21488.888253304973</v>
      </c>
      <c r="G14" s="9">
        <v>146.59088734742338</v>
      </c>
      <c r="H14" s="9">
        <f t="shared" si="2"/>
        <v>0.67099186519762299</v>
      </c>
      <c r="I14" s="9">
        <f t="shared" si="3"/>
        <v>0.30210072326853871</v>
      </c>
      <c r="J14" s="9">
        <v>1.1491317671092951E-2</v>
      </c>
      <c r="K14" s="9">
        <v>-0.48064416904962892</v>
      </c>
      <c r="L14" s="9">
        <f t="shared" si="4"/>
        <v>0.20270712778350772</v>
      </c>
      <c r="M14" s="9">
        <v>3.1038401253918497</v>
      </c>
      <c r="N14" s="9">
        <v>1.2019654115740904E-2</v>
      </c>
      <c r="O14" s="9">
        <v>1.0811157500768518</v>
      </c>
    </row>
    <row r="15" spans="1:18" hidden="1" x14ac:dyDescent="0.2">
      <c r="A15" s="7">
        <v>40575</v>
      </c>
      <c r="B15" s="9">
        <v>2717.610107</v>
      </c>
      <c r="C15" s="9">
        <f t="shared" si="0"/>
        <v>40.96020499999986</v>
      </c>
      <c r="D15" s="9">
        <v>43.098668077777781</v>
      </c>
      <c r="E15" s="9">
        <f t="shared" si="1"/>
        <v>4.5730243350194177</v>
      </c>
      <c r="F15" s="9">
        <v>21488.888253304973</v>
      </c>
      <c r="G15" s="9">
        <v>146.59088734742338</v>
      </c>
      <c r="H15" s="9">
        <f t="shared" si="2"/>
        <v>-1.4587967345539835E-2</v>
      </c>
      <c r="I15" s="9">
        <f t="shared" si="3"/>
        <v>-3.1044476979567415E-6</v>
      </c>
      <c r="J15" s="9">
        <v>1.1491317671092951E-2</v>
      </c>
      <c r="K15" s="9">
        <v>-0.48064416904962892</v>
      </c>
      <c r="L15" s="9">
        <f t="shared" si="4"/>
        <v>4.5287581643729261E-8</v>
      </c>
      <c r="M15" s="9">
        <v>3.1038401253918497</v>
      </c>
      <c r="N15" s="9">
        <v>1.2019654115740904E-2</v>
      </c>
      <c r="O15" s="9">
        <v>1.0811157500768518</v>
      </c>
    </row>
    <row r="16" spans="1:18" hidden="1" x14ac:dyDescent="0.2">
      <c r="A16" s="7">
        <v>40603</v>
      </c>
      <c r="B16" s="9">
        <v>2791.080078</v>
      </c>
      <c r="C16" s="9">
        <f t="shared" si="0"/>
        <v>73.469970999999987</v>
      </c>
      <c r="D16" s="9">
        <v>43.098668077777781</v>
      </c>
      <c r="E16" s="9">
        <f t="shared" si="1"/>
        <v>922.41604119338308</v>
      </c>
      <c r="F16" s="9">
        <v>21488.888253304973</v>
      </c>
      <c r="G16" s="9">
        <v>146.59088734742338</v>
      </c>
      <c r="H16" s="9">
        <f t="shared" si="2"/>
        <v>0.20718411268117645</v>
      </c>
      <c r="I16" s="9">
        <f t="shared" si="3"/>
        <v>8.8934311894028339E-3</v>
      </c>
      <c r="J16" s="9">
        <v>1.1491317671092951E-2</v>
      </c>
      <c r="K16" s="9">
        <v>-0.48064416904962892</v>
      </c>
      <c r="L16" s="9">
        <f t="shared" si="4"/>
        <v>1.8425776496675257E-3</v>
      </c>
      <c r="M16" s="9">
        <v>3.1038401253918497</v>
      </c>
      <c r="N16" s="9">
        <v>1.2019654115740904E-2</v>
      </c>
      <c r="O16" s="9">
        <v>1.0811157500768518</v>
      </c>
    </row>
    <row r="17" spans="1:15" hidden="1" x14ac:dyDescent="0.2">
      <c r="A17" s="7">
        <v>40634</v>
      </c>
      <c r="B17" s="9">
        <v>2796.669922</v>
      </c>
      <c r="C17" s="9">
        <f t="shared" si="0"/>
        <v>5.5898440000000846</v>
      </c>
      <c r="D17" s="9">
        <v>43.098668077777781</v>
      </c>
      <c r="E17" s="9">
        <f t="shared" si="1"/>
        <v>1406.9118836976759</v>
      </c>
      <c r="F17" s="9">
        <v>21488.888253304973</v>
      </c>
      <c r="G17" s="9">
        <v>146.59088734742338</v>
      </c>
      <c r="H17" s="9">
        <f t="shared" si="2"/>
        <v>-0.25587418670084877</v>
      </c>
      <c r="I17" s="9">
        <f t="shared" si="3"/>
        <v>-1.6752492253550411E-2</v>
      </c>
      <c r="J17" s="9">
        <v>1.1491317671092951E-2</v>
      </c>
      <c r="K17" s="9">
        <v>-0.48064416904962892</v>
      </c>
      <c r="L17" s="9">
        <f t="shared" si="4"/>
        <v>4.2865303305894805E-3</v>
      </c>
      <c r="M17" s="9">
        <v>3.1038401253918497</v>
      </c>
      <c r="N17" s="9">
        <v>1.2019654115740904E-2</v>
      </c>
      <c r="O17" s="9">
        <v>1.0811157500768518</v>
      </c>
    </row>
    <row r="18" spans="1:15" hidden="1" x14ac:dyDescent="0.2">
      <c r="A18" s="7">
        <v>40664</v>
      </c>
      <c r="B18" s="9">
        <v>2881.280029</v>
      </c>
      <c r="C18" s="9">
        <f t="shared" si="0"/>
        <v>84.610106999999971</v>
      </c>
      <c r="D18" s="9">
        <v>43.098668077777781</v>
      </c>
      <c r="E18" s="9">
        <f t="shared" si="1"/>
        <v>1723.1995613933834</v>
      </c>
      <c r="F18" s="9">
        <v>21488.888253304973</v>
      </c>
      <c r="G18" s="9">
        <v>146.59088734742338</v>
      </c>
      <c r="H18" s="9">
        <f t="shared" si="2"/>
        <v>0.28317885015484789</v>
      </c>
      <c r="I18" s="9">
        <f t="shared" si="3"/>
        <v>2.2708185953159616E-2</v>
      </c>
      <c r="J18" s="9">
        <v>1.1491317671092951E-2</v>
      </c>
      <c r="K18" s="9">
        <v>-0.48064416904962892</v>
      </c>
      <c r="L18" s="9">
        <f t="shared" si="4"/>
        <v>6.4304779873182085E-3</v>
      </c>
      <c r="M18" s="9">
        <v>3.1038401253918497</v>
      </c>
      <c r="N18" s="9">
        <v>1.2019654115740904E-2</v>
      </c>
      <c r="O18" s="9">
        <v>1.0811157500768518</v>
      </c>
    </row>
    <row r="19" spans="1:15" hidden="1" x14ac:dyDescent="0.2">
      <c r="A19" s="7">
        <v>40695</v>
      </c>
      <c r="B19" s="9">
        <v>2829.389893</v>
      </c>
      <c r="C19" s="9">
        <f t="shared" si="0"/>
        <v>-51.890135999999984</v>
      </c>
      <c r="D19" s="9">
        <v>43.098668077777781</v>
      </c>
      <c r="E19" s="9">
        <f t="shared" si="1"/>
        <v>9022.8729001264492</v>
      </c>
      <c r="F19" s="9">
        <v>21488.888253304973</v>
      </c>
      <c r="G19" s="9">
        <v>146.59088734742338</v>
      </c>
      <c r="H19" s="9">
        <f t="shared" si="2"/>
        <v>-0.6479857363347038</v>
      </c>
      <c r="I19" s="9">
        <f t="shared" si="3"/>
        <v>-0.27207982428517047</v>
      </c>
      <c r="J19" s="9">
        <v>1.1491317671092951E-2</v>
      </c>
      <c r="K19" s="9">
        <v>-0.48064416904962892</v>
      </c>
      <c r="L19" s="9">
        <f t="shared" si="4"/>
        <v>0.17630384528124299</v>
      </c>
      <c r="M19" s="9">
        <v>3.1038401253918497</v>
      </c>
      <c r="N19" s="9">
        <v>1.2019654115740904E-2</v>
      </c>
      <c r="O19" s="9">
        <v>1.0811157500768518</v>
      </c>
    </row>
    <row r="20" spans="1:15" hidden="1" x14ac:dyDescent="0.2">
      <c r="A20" s="7">
        <v>40725</v>
      </c>
      <c r="B20" s="9">
        <v>2775.080078</v>
      </c>
      <c r="C20" s="9">
        <f t="shared" si="0"/>
        <v>-54.309815000000071</v>
      </c>
      <c r="D20" s="9">
        <v>43.098668077777781</v>
      </c>
      <c r="E20" s="9">
        <f t="shared" si="1"/>
        <v>9488.412575513732</v>
      </c>
      <c r="F20" s="9">
        <v>21488.888253304973</v>
      </c>
      <c r="G20" s="9">
        <v>146.59088734742338</v>
      </c>
      <c r="H20" s="9">
        <f t="shared" si="2"/>
        <v>-0.66449207614739214</v>
      </c>
      <c r="I20" s="9">
        <f t="shared" si="3"/>
        <v>-0.29340628967515081</v>
      </c>
      <c r="J20" s="9">
        <v>1.1491317671092951E-2</v>
      </c>
      <c r="K20" s="9">
        <v>-0.48064416904962892</v>
      </c>
      <c r="L20" s="9">
        <f t="shared" si="4"/>
        <v>0.19496615458094413</v>
      </c>
      <c r="M20" s="9">
        <v>3.1038401253918497</v>
      </c>
      <c r="N20" s="9">
        <v>1.2019654115740904E-2</v>
      </c>
      <c r="O20" s="9">
        <v>1.0811157500768518</v>
      </c>
    </row>
    <row r="21" spans="1:15" hidden="1" x14ac:dyDescent="0.2">
      <c r="A21" s="7">
        <v>40756</v>
      </c>
      <c r="B21" s="9">
        <v>2791.4499510000001</v>
      </c>
      <c r="C21" s="9">
        <f t="shared" si="0"/>
        <v>16.369873000000098</v>
      </c>
      <c r="D21" s="9">
        <v>43.098668077777781</v>
      </c>
      <c r="E21" s="9">
        <f t="shared" si="1"/>
        <v>714.42848630983246</v>
      </c>
      <c r="F21" s="9">
        <v>21488.888253304973</v>
      </c>
      <c r="G21" s="9">
        <v>146.59088734742338</v>
      </c>
      <c r="H21" s="9">
        <f t="shared" si="2"/>
        <v>-0.18233599346751955</v>
      </c>
      <c r="I21" s="9">
        <f t="shared" si="3"/>
        <v>-6.0620180196043743E-3</v>
      </c>
      <c r="J21" s="9">
        <v>1.1491317671092951E-2</v>
      </c>
      <c r="K21" s="9">
        <v>-0.48064416904962892</v>
      </c>
      <c r="L21" s="9">
        <f t="shared" si="4"/>
        <v>1.1053240780225691E-3</v>
      </c>
      <c r="M21" s="9">
        <v>3.1038401253918497</v>
      </c>
      <c r="N21" s="9">
        <v>1.2019654115740904E-2</v>
      </c>
      <c r="O21" s="9">
        <v>1.0811157500768518</v>
      </c>
    </row>
    <row r="22" spans="1:15" hidden="1" x14ac:dyDescent="0.2">
      <c r="A22" s="7">
        <v>40787</v>
      </c>
      <c r="B22" s="9">
        <v>2583.3400879999999</v>
      </c>
      <c r="C22" s="9">
        <f t="shared" si="0"/>
        <v>-208.10986300000013</v>
      </c>
      <c r="D22" s="9">
        <v>43.098668077777781</v>
      </c>
      <c r="E22" s="9">
        <f t="shared" si="1"/>
        <v>63105.726086254908</v>
      </c>
      <c r="F22" s="9">
        <v>21488.888253304973</v>
      </c>
      <c r="G22" s="9">
        <v>146.59088734742338</v>
      </c>
      <c r="H22" s="9">
        <f t="shared" si="2"/>
        <v>-1.7136708537851237</v>
      </c>
      <c r="I22" s="9">
        <f t="shared" si="3"/>
        <v>-5.0324820077339458</v>
      </c>
      <c r="J22" s="9">
        <v>1.1491317671092951E-2</v>
      </c>
      <c r="K22" s="9">
        <v>-0.48064416904962892</v>
      </c>
      <c r="L22" s="9">
        <f t="shared" si="4"/>
        <v>8.6240177388517036</v>
      </c>
      <c r="M22" s="9">
        <v>3.1038401253918497</v>
      </c>
      <c r="N22" s="9">
        <v>1.2019654115740904E-2</v>
      </c>
      <c r="O22" s="9">
        <v>1.0811157500768518</v>
      </c>
    </row>
    <row r="23" spans="1:15" hidden="1" x14ac:dyDescent="0.2">
      <c r="A23" s="7">
        <v>40817</v>
      </c>
      <c r="B23" s="9">
        <v>2401.1899410000001</v>
      </c>
      <c r="C23" s="9">
        <f t="shared" si="0"/>
        <v>-182.15014699999983</v>
      </c>
      <c r="D23" s="9">
        <v>43.098668077777781</v>
      </c>
      <c r="E23" s="9">
        <f t="shared" si="1"/>
        <v>50737.028693942855</v>
      </c>
      <c r="F23" s="9">
        <v>21488.888253304973</v>
      </c>
      <c r="G23" s="9">
        <v>146.59088734742338</v>
      </c>
      <c r="H23" s="9">
        <f t="shared" si="2"/>
        <v>-1.5365812920139663</v>
      </c>
      <c r="I23" s="9">
        <f t="shared" si="3"/>
        <v>-3.6279945330116354</v>
      </c>
      <c r="J23" s="9">
        <v>1.1491317671092951E-2</v>
      </c>
      <c r="K23" s="9">
        <v>-0.48064416904962892</v>
      </c>
      <c r="L23" s="9">
        <f t="shared" si="4"/>
        <v>5.574708526954625</v>
      </c>
      <c r="M23" s="9">
        <v>3.1038401253918497</v>
      </c>
      <c r="N23" s="9">
        <v>1.2019654115740904E-2</v>
      </c>
      <c r="O23" s="9">
        <v>1.0811157500768518</v>
      </c>
    </row>
    <row r="24" spans="1:15" hidden="1" x14ac:dyDescent="0.2">
      <c r="A24" s="7">
        <v>40848</v>
      </c>
      <c r="B24" s="9">
        <v>2607.3100589999999</v>
      </c>
      <c r="C24" s="9">
        <f t="shared" si="0"/>
        <v>206.12011799999982</v>
      </c>
      <c r="D24" s="9">
        <v>43.098668077777781</v>
      </c>
      <c r="E24" s="9">
        <f t="shared" si="1"/>
        <v>26575.993134743552</v>
      </c>
      <c r="F24" s="9">
        <v>21488.888253304973</v>
      </c>
      <c r="G24" s="9">
        <v>146.59088734742338</v>
      </c>
      <c r="H24" s="9">
        <f t="shared" si="2"/>
        <v>1.1120844744998228</v>
      </c>
      <c r="I24" s="9">
        <f t="shared" si="3"/>
        <v>1.3753503211138292</v>
      </c>
      <c r="J24" s="9">
        <v>1.1491317671092951E-2</v>
      </c>
      <c r="K24" s="9">
        <v>-0.48064416904962892</v>
      </c>
      <c r="L24" s="9">
        <f t="shared" si="4"/>
        <v>1.5295057391090352</v>
      </c>
      <c r="M24" s="9">
        <v>3.1038401253918497</v>
      </c>
      <c r="N24" s="9">
        <v>1.2019654115740904E-2</v>
      </c>
      <c r="O24" s="9">
        <v>1.0811157500768518</v>
      </c>
    </row>
    <row r="25" spans="1:15" hidden="1" x14ac:dyDescent="0.2">
      <c r="A25" s="7">
        <v>40878</v>
      </c>
      <c r="B25" s="9">
        <v>2615.669922</v>
      </c>
      <c r="C25" s="9">
        <f t="shared" si="0"/>
        <v>8.3598630000001322</v>
      </c>
      <c r="D25" s="9">
        <v>43.098668077777781</v>
      </c>
      <c r="E25" s="9">
        <f t="shared" si="1"/>
        <v>1206.7845782318302</v>
      </c>
      <c r="F25" s="9">
        <v>21488.888253304973</v>
      </c>
      <c r="G25" s="9">
        <v>146.59088734742338</v>
      </c>
      <c r="H25" s="9">
        <f t="shared" si="2"/>
        <v>-0.23697793025460018</v>
      </c>
      <c r="I25" s="9">
        <f t="shared" si="3"/>
        <v>-1.3308334439710535E-2</v>
      </c>
      <c r="J25" s="9">
        <v>1.1491317671092951E-2</v>
      </c>
      <c r="K25" s="9">
        <v>-0.48064416904962892</v>
      </c>
      <c r="L25" s="9">
        <f t="shared" si="4"/>
        <v>3.1537815506586168E-3</v>
      </c>
      <c r="M25" s="9">
        <v>3.1038401253918497</v>
      </c>
      <c r="N25" s="9">
        <v>1.2019654115740904E-2</v>
      </c>
      <c r="O25" s="9">
        <v>1.0811157500768518</v>
      </c>
    </row>
    <row r="26" spans="1:15" hidden="1" x14ac:dyDescent="0.2">
      <c r="A26" s="7">
        <v>40909</v>
      </c>
      <c r="B26" s="9">
        <v>2657.389893</v>
      </c>
      <c r="C26" s="9">
        <f t="shared" si="0"/>
        <v>41.719970999999987</v>
      </c>
      <c r="D26" s="9">
        <v>43.098668077777781</v>
      </c>
      <c r="E26" s="9">
        <f t="shared" si="1"/>
        <v>1.900805632273028</v>
      </c>
      <c r="F26" s="9">
        <v>21488.888253304973</v>
      </c>
      <c r="G26" s="9">
        <v>146.59088734742338</v>
      </c>
      <c r="H26" s="9">
        <f t="shared" si="2"/>
        <v>-9.4050667318102375E-3</v>
      </c>
      <c r="I26" s="9">
        <f t="shared" si="3"/>
        <v>-8.3192781334227852E-7</v>
      </c>
      <c r="J26" s="9">
        <v>1.1491317671092951E-2</v>
      </c>
      <c r="K26" s="9">
        <v>-0.48064416904962892</v>
      </c>
      <c r="L26" s="9">
        <f t="shared" si="4"/>
        <v>7.8243366005331006E-9</v>
      </c>
      <c r="M26" s="9">
        <v>3.1038401253918497</v>
      </c>
      <c r="N26" s="9">
        <v>1.2019654115740904E-2</v>
      </c>
      <c r="O26" s="9">
        <v>1.0811157500768518</v>
      </c>
    </row>
    <row r="27" spans="1:15" hidden="1" x14ac:dyDescent="0.2">
      <c r="A27" s="7">
        <v>40940</v>
      </c>
      <c r="B27" s="9">
        <v>2830.1000979999999</v>
      </c>
      <c r="C27" s="9">
        <f t="shared" si="0"/>
        <v>172.71020499999986</v>
      </c>
      <c r="D27" s="9">
        <v>43.098668077777781</v>
      </c>
      <c r="E27" s="9">
        <f t="shared" si="1"/>
        <v>16799.150503340537</v>
      </c>
      <c r="F27" s="9">
        <v>21488.888253304973</v>
      </c>
      <c r="G27" s="9">
        <v>146.59088734742338</v>
      </c>
      <c r="H27" s="9">
        <f t="shared" si="2"/>
        <v>0.88417185588787739</v>
      </c>
      <c r="I27" s="9">
        <f t="shared" si="3"/>
        <v>0.69121007577457827</v>
      </c>
      <c r="J27" s="9">
        <v>1.1491317671092951E-2</v>
      </c>
      <c r="K27" s="9">
        <v>-0.48064416904962892</v>
      </c>
      <c r="L27" s="9">
        <f t="shared" si="4"/>
        <v>0.61114849550600925</v>
      </c>
      <c r="M27" s="9">
        <v>3.1038401253918497</v>
      </c>
      <c r="N27" s="9">
        <v>1.2019654115740904E-2</v>
      </c>
      <c r="O27" s="9">
        <v>1.0811157500768518</v>
      </c>
    </row>
    <row r="28" spans="1:15" hidden="1" x14ac:dyDescent="0.2">
      <c r="A28" s="7">
        <v>40969</v>
      </c>
      <c r="B28" s="9">
        <v>2979.110107</v>
      </c>
      <c r="C28" s="9">
        <f t="shared" si="0"/>
        <v>149.01000900000008</v>
      </c>
      <c r="D28" s="9">
        <v>43.098668077777781</v>
      </c>
      <c r="E28" s="9">
        <f t="shared" si="1"/>
        <v>11217.212135943202</v>
      </c>
      <c r="F28" s="9">
        <v>21488.888253304973</v>
      </c>
      <c r="G28" s="9">
        <v>146.59088734742338</v>
      </c>
      <c r="H28" s="9">
        <f t="shared" si="2"/>
        <v>0.72249607624797496</v>
      </c>
      <c r="I28" s="9">
        <f t="shared" si="3"/>
        <v>0.37714337098912881</v>
      </c>
      <c r="J28" s="9">
        <v>1.1491317671092951E-2</v>
      </c>
      <c r="K28" s="9">
        <v>-0.48064416904962892</v>
      </c>
      <c r="L28" s="9">
        <f t="shared" si="4"/>
        <v>0.27248460572257993</v>
      </c>
      <c r="M28" s="9">
        <v>3.1038401253918497</v>
      </c>
      <c r="N28" s="9">
        <v>1.2019654115740904E-2</v>
      </c>
      <c r="O28" s="9">
        <v>1.0811157500768518</v>
      </c>
    </row>
    <row r="29" spans="1:15" hidden="1" x14ac:dyDescent="0.2">
      <c r="A29" s="7">
        <v>41000</v>
      </c>
      <c r="B29" s="9">
        <v>3085.9399410000001</v>
      </c>
      <c r="C29" s="9">
        <f t="shared" si="0"/>
        <v>106.82983400000012</v>
      </c>
      <c r="D29" s="9">
        <v>43.098668077777781</v>
      </c>
      <c r="E29" s="9">
        <f t="shared" si="1"/>
        <v>4061.6615098058337</v>
      </c>
      <c r="F29" s="9">
        <v>21488.888253304973</v>
      </c>
      <c r="G29" s="9">
        <v>146.59088734742338</v>
      </c>
      <c r="H29" s="9">
        <f t="shared" si="2"/>
        <v>0.43475530488589093</v>
      </c>
      <c r="I29" s="9">
        <f t="shared" si="3"/>
        <v>8.2174045824233863E-2</v>
      </c>
      <c r="J29" s="9">
        <v>1.1491317671092951E-2</v>
      </c>
      <c r="K29" s="9">
        <v>-0.48064416904962892</v>
      </c>
      <c r="L29" s="9">
        <f t="shared" si="4"/>
        <v>3.572560234602197E-2</v>
      </c>
      <c r="M29" s="9">
        <v>3.1038401253918497</v>
      </c>
      <c r="N29" s="9">
        <v>1.2019654115740904E-2</v>
      </c>
      <c r="O29" s="9">
        <v>1.0811157500768518</v>
      </c>
    </row>
    <row r="30" spans="1:15" hidden="1" x14ac:dyDescent="0.2">
      <c r="A30" s="7">
        <v>41030</v>
      </c>
      <c r="B30" s="9">
        <v>3044.790039</v>
      </c>
      <c r="C30" s="9">
        <f t="shared" si="0"/>
        <v>-41.149902000000111</v>
      </c>
      <c r="D30" s="9">
        <v>43.098668077777781</v>
      </c>
      <c r="E30" s="9">
        <f t="shared" si="1"/>
        <v>7097.8215601502507</v>
      </c>
      <c r="F30" s="9">
        <v>21488.888253304973</v>
      </c>
      <c r="G30" s="9">
        <v>146.59088734742338</v>
      </c>
      <c r="H30" s="9">
        <f t="shared" si="2"/>
        <v>-0.57471901290908389</v>
      </c>
      <c r="I30" s="9">
        <f t="shared" si="3"/>
        <v>-0.18983080710222319</v>
      </c>
      <c r="J30" s="9">
        <v>1.1491317671092951E-2</v>
      </c>
      <c r="K30" s="9">
        <v>-0.48064416904962892</v>
      </c>
      <c r="L30" s="9">
        <f t="shared" si="4"/>
        <v>0.10909937407752443</v>
      </c>
      <c r="M30" s="9">
        <v>3.1038401253918497</v>
      </c>
      <c r="N30" s="9">
        <v>1.2019654115740904E-2</v>
      </c>
      <c r="O30" s="9">
        <v>1.0811157500768518</v>
      </c>
    </row>
    <row r="31" spans="1:15" hidden="1" x14ac:dyDescent="0.2">
      <c r="A31" s="7">
        <v>41061</v>
      </c>
      <c r="B31" s="9">
        <v>2810.1298830000001</v>
      </c>
      <c r="C31" s="9">
        <f t="shared" si="0"/>
        <v>-234.66015599999992</v>
      </c>
      <c r="D31" s="9">
        <v>43.098668077777781</v>
      </c>
      <c r="E31" s="9">
        <f t="shared" si="1"/>
        <v>77149.964353069867</v>
      </c>
      <c r="F31" s="9">
        <v>21488.888253304973</v>
      </c>
      <c r="G31" s="9">
        <v>146.59088734742338</v>
      </c>
      <c r="H31" s="9">
        <f t="shared" si="2"/>
        <v>-1.8947891584794332</v>
      </c>
      <c r="I31" s="9">
        <f t="shared" si="3"/>
        <v>-6.8027212161982717</v>
      </c>
      <c r="J31" s="9">
        <v>1.1491317671092951E-2</v>
      </c>
      <c r="K31" s="9">
        <v>-0.48064416904962892</v>
      </c>
      <c r="L31" s="9">
        <f t="shared" si="4"/>
        <v>12.88972240861051</v>
      </c>
      <c r="M31" s="9">
        <v>3.1038401253918497</v>
      </c>
      <c r="N31" s="9">
        <v>1.2019654115740904E-2</v>
      </c>
      <c r="O31" s="9">
        <v>1.0811157500768518</v>
      </c>
    </row>
    <row r="32" spans="1:15" hidden="1" x14ac:dyDescent="0.2">
      <c r="A32" s="7">
        <v>41091</v>
      </c>
      <c r="B32" s="9">
        <v>2938.4099120000001</v>
      </c>
      <c r="C32" s="9">
        <f t="shared" si="0"/>
        <v>128.28002900000001</v>
      </c>
      <c r="D32" s="9">
        <v>43.098668077777781</v>
      </c>
      <c r="E32" s="9">
        <f t="shared" si="1"/>
        <v>7255.8642485618902</v>
      </c>
      <c r="F32" s="9">
        <v>21488.888253304973</v>
      </c>
      <c r="G32" s="9">
        <v>146.59088734742338</v>
      </c>
      <c r="H32" s="9">
        <f t="shared" si="2"/>
        <v>0.58108223821812799</v>
      </c>
      <c r="I32" s="9">
        <f t="shared" si="3"/>
        <v>0.19620623403413071</v>
      </c>
      <c r="J32" s="9">
        <v>1.1491317671092951E-2</v>
      </c>
      <c r="K32" s="9">
        <v>-0.48064416904962892</v>
      </c>
      <c r="L32" s="9">
        <f t="shared" si="4"/>
        <v>0.1140119576249025</v>
      </c>
      <c r="M32" s="9">
        <v>3.1038401253918497</v>
      </c>
      <c r="N32" s="9">
        <v>1.2019654115740904E-2</v>
      </c>
      <c r="O32" s="9">
        <v>1.0811157500768518</v>
      </c>
    </row>
    <row r="33" spans="1:15" hidden="1" x14ac:dyDescent="0.2">
      <c r="A33" s="7">
        <v>41122</v>
      </c>
      <c r="B33" s="9">
        <v>2956.719971</v>
      </c>
      <c r="C33" s="9">
        <f t="shared" si="0"/>
        <v>18.31005899999991</v>
      </c>
      <c r="D33" s="9">
        <v>43.098668077777781</v>
      </c>
      <c r="E33" s="9">
        <f t="shared" si="1"/>
        <v>614.47514001089144</v>
      </c>
      <c r="F33" s="9">
        <v>21488.888253304973</v>
      </c>
      <c r="G33" s="9">
        <v>146.59088734742338</v>
      </c>
      <c r="H33" s="9">
        <f t="shared" si="2"/>
        <v>-0.16910061414000696</v>
      </c>
      <c r="I33" s="9">
        <f t="shared" si="3"/>
        <v>-4.8354350548417751E-3</v>
      </c>
      <c r="J33" s="9">
        <v>1.1491317671092951E-2</v>
      </c>
      <c r="K33" s="9">
        <v>-0.48064416904962892</v>
      </c>
      <c r="L33" s="9">
        <f t="shared" si="4"/>
        <v>8.1767503740786242E-4</v>
      </c>
      <c r="M33" s="9">
        <v>3.1038401253918497</v>
      </c>
      <c r="N33" s="9">
        <v>1.2019654115740904E-2</v>
      </c>
      <c r="O33" s="9">
        <v>1.0811157500768518</v>
      </c>
    </row>
    <row r="34" spans="1:15" hidden="1" x14ac:dyDescent="0.2">
      <c r="A34" s="7">
        <v>41153</v>
      </c>
      <c r="B34" s="9">
        <v>3063.25</v>
      </c>
      <c r="C34" s="9">
        <f t="shared" si="0"/>
        <v>106.53002900000001</v>
      </c>
      <c r="D34" s="9">
        <v>43.098668077777781</v>
      </c>
      <c r="E34" s="9">
        <f t="shared" si="1"/>
        <v>4023.5375484452215</v>
      </c>
      <c r="F34" s="9">
        <v>21488.888253304973</v>
      </c>
      <c r="G34" s="9">
        <v>146.59088734742338</v>
      </c>
      <c r="H34" s="9">
        <f t="shared" si="2"/>
        <v>0.43271012318718433</v>
      </c>
      <c r="I34" s="9">
        <f t="shared" si="3"/>
        <v>8.101979998747609E-2</v>
      </c>
      <c r="J34" s="9">
        <v>1.1491317671092951E-2</v>
      </c>
      <c r="K34" s="9">
        <v>-0.48064416904962892</v>
      </c>
      <c r="L34" s="9">
        <f t="shared" si="4"/>
        <v>3.5058087633181814E-2</v>
      </c>
      <c r="M34" s="9">
        <v>3.1038401253918497</v>
      </c>
      <c r="N34" s="9">
        <v>1.2019654115740904E-2</v>
      </c>
      <c r="O34" s="9">
        <v>1.0811157500768518</v>
      </c>
    </row>
    <row r="35" spans="1:15" hidden="1" x14ac:dyDescent="0.2">
      <c r="A35" s="7">
        <v>41183</v>
      </c>
      <c r="B35" s="9">
        <v>3130.3100589999999</v>
      </c>
      <c r="C35" s="9">
        <f t="shared" si="0"/>
        <v>67.06005899999991</v>
      </c>
      <c r="D35" s="9">
        <v>43.098668077777781</v>
      </c>
      <c r="E35" s="9">
        <f t="shared" si="1"/>
        <v>574.14825492754903</v>
      </c>
      <c r="F35" s="9">
        <v>21488.888253304973</v>
      </c>
      <c r="G35" s="9">
        <v>146.59088734742338</v>
      </c>
      <c r="H35" s="9">
        <f t="shared" si="2"/>
        <v>0.1634575747224529</v>
      </c>
      <c r="I35" s="9">
        <f t="shared" si="3"/>
        <v>4.3673213883995109E-3</v>
      </c>
      <c r="J35" s="9">
        <v>1.1491317671092951E-2</v>
      </c>
      <c r="K35" s="9">
        <v>-0.48064416904962892</v>
      </c>
      <c r="L35" s="9">
        <f t="shared" si="4"/>
        <v>7.1387176218127982E-4</v>
      </c>
      <c r="M35" s="9">
        <v>3.1038401253918497</v>
      </c>
      <c r="N35" s="9">
        <v>1.2019654115740904E-2</v>
      </c>
      <c r="O35" s="9">
        <v>1.0811157500768518</v>
      </c>
    </row>
    <row r="36" spans="1:15" hidden="1" x14ac:dyDescent="0.2">
      <c r="A36" s="7">
        <v>41214</v>
      </c>
      <c r="B36" s="9">
        <v>2987.540039</v>
      </c>
      <c r="C36" s="9">
        <f t="shared" si="0"/>
        <v>-142.77001999999993</v>
      </c>
      <c r="D36" s="9">
        <v>43.098668077777781</v>
      </c>
      <c r="E36" s="9">
        <f t="shared" si="1"/>
        <v>34547.169207754225</v>
      </c>
      <c r="F36" s="9">
        <v>21488.888253304973</v>
      </c>
      <c r="G36" s="9">
        <v>146.59088734742338</v>
      </c>
      <c r="H36" s="9">
        <f t="shared" si="2"/>
        <v>-1.2679416261207639</v>
      </c>
      <c r="I36" s="9">
        <f t="shared" si="3"/>
        <v>-2.0384392801899414</v>
      </c>
      <c r="J36" s="9">
        <v>1.1491317671092951E-2</v>
      </c>
      <c r="K36" s="9">
        <v>-0.48064416904962892</v>
      </c>
      <c r="L36" s="9">
        <f t="shared" si="4"/>
        <v>2.5846220156724735</v>
      </c>
      <c r="M36" s="9">
        <v>3.1038401253918497</v>
      </c>
      <c r="N36" s="9">
        <v>1.2019654115740904E-2</v>
      </c>
      <c r="O36" s="9">
        <v>1.0811157500768518</v>
      </c>
    </row>
    <row r="37" spans="1:15" hidden="1" x14ac:dyDescent="0.2">
      <c r="A37" s="7">
        <v>41244</v>
      </c>
      <c r="B37" s="9">
        <v>3029.209961</v>
      </c>
      <c r="C37" s="9">
        <f t="shared" si="0"/>
        <v>41.669922000000042</v>
      </c>
      <c r="D37" s="9">
        <v>43.098668077777781</v>
      </c>
      <c r="E37" s="9">
        <f t="shared" si="1"/>
        <v>2.0413153547652709</v>
      </c>
      <c r="F37" s="9">
        <v>21488.888253304973</v>
      </c>
      <c r="G37" s="9">
        <v>146.59088734742338</v>
      </c>
      <c r="H37" s="9">
        <f t="shared" si="2"/>
        <v>-9.7464863173355454E-3</v>
      </c>
      <c r="I37" s="9">
        <f t="shared" si="3"/>
        <v>-9.2585767770125265E-7</v>
      </c>
      <c r="J37" s="9">
        <v>1.1491317671092951E-2</v>
      </c>
      <c r="K37" s="9">
        <v>-0.48064416904962892</v>
      </c>
      <c r="L37" s="9">
        <f t="shared" si="4"/>
        <v>9.0238591875153234E-9</v>
      </c>
      <c r="M37" s="9">
        <v>3.1038401253918497</v>
      </c>
      <c r="N37" s="9">
        <v>1.2019654115740904E-2</v>
      </c>
      <c r="O37" s="9">
        <v>1.0811157500768518</v>
      </c>
    </row>
    <row r="38" spans="1:15" hidden="1" x14ac:dyDescent="0.2">
      <c r="A38" s="7">
        <v>41275</v>
      </c>
      <c r="B38" s="9">
        <v>3091.330078</v>
      </c>
      <c r="C38" s="9">
        <f t="shared" si="0"/>
        <v>62.120116999999937</v>
      </c>
      <c r="D38" s="9">
        <v>43.098668077777781</v>
      </c>
      <c r="E38" s="9">
        <f t="shared" si="1"/>
        <v>361.81551910070641</v>
      </c>
      <c r="F38" s="9">
        <v>21488.888253304973</v>
      </c>
      <c r="G38" s="9">
        <v>146.59088734742338</v>
      </c>
      <c r="H38" s="9">
        <f t="shared" si="2"/>
        <v>0.1297587405766972</v>
      </c>
      <c r="I38" s="9">
        <f t="shared" si="3"/>
        <v>2.1847908335784153E-3</v>
      </c>
      <c r="J38" s="9">
        <v>1.1491317671092951E-2</v>
      </c>
      <c r="K38" s="9">
        <v>-0.48064416904962892</v>
      </c>
      <c r="L38" s="9">
        <f t="shared" si="4"/>
        <v>2.8349570698864762E-4</v>
      </c>
      <c r="M38" s="9">
        <v>3.1038401253918497</v>
      </c>
      <c r="N38" s="9">
        <v>1.2019654115740904E-2</v>
      </c>
      <c r="O38" s="9">
        <v>1.0811157500768518</v>
      </c>
    </row>
    <row r="39" spans="1:15" hidden="1" x14ac:dyDescent="0.2">
      <c r="A39" s="7">
        <v>41306</v>
      </c>
      <c r="B39" s="9">
        <v>3162.9399410000001</v>
      </c>
      <c r="C39" s="9">
        <f t="shared" si="0"/>
        <v>71.609863000000132</v>
      </c>
      <c r="D39" s="9">
        <v>43.098668077777781</v>
      </c>
      <c r="E39" s="9">
        <f t="shared" si="1"/>
        <v>812.8882358929576</v>
      </c>
      <c r="F39" s="9">
        <v>21488.888253304973</v>
      </c>
      <c r="G39" s="9">
        <v>146.59088734742338</v>
      </c>
      <c r="H39" s="9">
        <f t="shared" si="2"/>
        <v>0.19449500196182209</v>
      </c>
      <c r="I39" s="9">
        <f t="shared" si="3"/>
        <v>7.3574164084745913E-3</v>
      </c>
      <c r="J39" s="9">
        <v>1.1491317671092951E-2</v>
      </c>
      <c r="K39" s="9">
        <v>-0.48064416904962892</v>
      </c>
      <c r="L39" s="9">
        <f t="shared" si="4"/>
        <v>1.4309807188002076E-3</v>
      </c>
      <c r="M39" s="9">
        <v>3.1038401253918497</v>
      </c>
      <c r="N39" s="9">
        <v>1.2019654115740904E-2</v>
      </c>
      <c r="O39" s="9">
        <v>1.0811157500768518</v>
      </c>
    </row>
    <row r="40" spans="1:15" hidden="1" x14ac:dyDescent="0.2">
      <c r="A40" s="7">
        <v>41334</v>
      </c>
      <c r="B40" s="9">
        <v>3143.540039</v>
      </c>
      <c r="C40" s="9">
        <f t="shared" si="0"/>
        <v>-19.399902000000111</v>
      </c>
      <c r="D40" s="9">
        <v>43.098668077777781</v>
      </c>
      <c r="E40" s="9">
        <f t="shared" si="1"/>
        <v>3906.0712617669142</v>
      </c>
      <c r="F40" s="9">
        <v>21488.888253304973</v>
      </c>
      <c r="G40" s="9">
        <v>146.59088734742338</v>
      </c>
      <c r="H40" s="9">
        <f t="shared" si="2"/>
        <v>-0.42634689787814034</v>
      </c>
      <c r="I40" s="9">
        <f t="shared" si="3"/>
        <v>-7.7497790751885426E-2</v>
      </c>
      <c r="J40" s="9">
        <v>1.1491317671092951E-2</v>
      </c>
      <c r="K40" s="9">
        <v>-0.48064416904962892</v>
      </c>
      <c r="L40" s="9">
        <f t="shared" si="4"/>
        <v>3.3040942679475584E-2</v>
      </c>
      <c r="M40" s="9">
        <v>3.1038401253918497</v>
      </c>
      <c r="N40" s="9">
        <v>1.2019654115740904E-2</v>
      </c>
      <c r="O40" s="9">
        <v>1.0811157500768518</v>
      </c>
    </row>
    <row r="41" spans="1:15" hidden="1" x14ac:dyDescent="0.2">
      <c r="A41" s="7">
        <v>41365</v>
      </c>
      <c r="B41" s="9">
        <v>3268.6298830000001</v>
      </c>
      <c r="C41" s="9">
        <f t="shared" si="0"/>
        <v>125.08984400000008</v>
      </c>
      <c r="D41" s="9">
        <v>43.098668077777781</v>
      </c>
      <c r="E41" s="9">
        <f t="shared" si="1"/>
        <v>6722.5529291088078</v>
      </c>
      <c r="F41" s="9">
        <v>21488.888253304973</v>
      </c>
      <c r="G41" s="9">
        <v>146.59088734742338</v>
      </c>
      <c r="H41" s="9">
        <f t="shared" si="2"/>
        <v>0.55931973266456569</v>
      </c>
      <c r="I41" s="9">
        <f t="shared" si="3"/>
        <v>0.17497678161894847</v>
      </c>
      <c r="J41" s="9">
        <v>1.1491317671092951E-2</v>
      </c>
      <c r="K41" s="9">
        <v>-0.48064416904962892</v>
      </c>
      <c r="L41" s="9">
        <f t="shared" si="4"/>
        <v>9.7867966717616356E-2</v>
      </c>
      <c r="M41" s="9">
        <v>3.1038401253918497</v>
      </c>
      <c r="N41" s="9">
        <v>1.2019654115740904E-2</v>
      </c>
      <c r="O41" s="9">
        <v>1.0811157500768518</v>
      </c>
    </row>
    <row r="42" spans="1:15" hidden="1" x14ac:dyDescent="0.2">
      <c r="A42" s="7">
        <v>41395</v>
      </c>
      <c r="B42" s="9">
        <v>3325.3500979999999</v>
      </c>
      <c r="C42" s="9">
        <f t="shared" si="0"/>
        <v>56.720214999999826</v>
      </c>
      <c r="D42" s="9">
        <v>43.098668077777781</v>
      </c>
      <c r="E42" s="9">
        <f t="shared" si="1"/>
        <v>185.54654055429685</v>
      </c>
      <c r="F42" s="9">
        <v>21488.888253304973</v>
      </c>
      <c r="G42" s="9">
        <v>146.59088734742338</v>
      </c>
      <c r="H42" s="9">
        <f t="shared" si="2"/>
        <v>9.292219433762415E-2</v>
      </c>
      <c r="I42" s="9">
        <f t="shared" si="3"/>
        <v>8.0233986499550622E-4</v>
      </c>
      <c r="J42" s="9">
        <v>1.1491317671092951E-2</v>
      </c>
      <c r="K42" s="9">
        <v>-0.48064416904962892</v>
      </c>
      <c r="L42" s="9">
        <f t="shared" si="4"/>
        <v>7.4555180859935555E-5</v>
      </c>
      <c r="M42" s="9">
        <v>3.1038401253918497</v>
      </c>
      <c r="N42" s="9">
        <v>1.2019654115740904E-2</v>
      </c>
      <c r="O42" s="9">
        <v>1.0811157500768518</v>
      </c>
    </row>
    <row r="43" spans="1:15" hidden="1" x14ac:dyDescent="0.2">
      <c r="A43" s="7">
        <v>41426</v>
      </c>
      <c r="B43" s="9">
        <v>3460.76001</v>
      </c>
      <c r="C43" s="9">
        <f t="shared" si="0"/>
        <v>135.40991200000008</v>
      </c>
      <c r="D43" s="9">
        <v>43.098668077777781</v>
      </c>
      <c r="E43" s="9">
        <f t="shared" si="1"/>
        <v>8521.3657544680245</v>
      </c>
      <c r="F43" s="9">
        <v>21488.888253304973</v>
      </c>
      <c r="G43" s="9">
        <v>146.59088734742338</v>
      </c>
      <c r="H43" s="9">
        <f t="shared" si="2"/>
        <v>0.6297202069828719</v>
      </c>
      <c r="I43" s="9">
        <f t="shared" si="3"/>
        <v>0.24971399838961253</v>
      </c>
      <c r="J43" s="9">
        <v>1.1491317671092951E-2</v>
      </c>
      <c r="K43" s="9">
        <v>-0.48064416904962892</v>
      </c>
      <c r="L43" s="9">
        <f t="shared" si="4"/>
        <v>0.15724995075242734</v>
      </c>
      <c r="M43" s="9">
        <v>3.1038401253918497</v>
      </c>
      <c r="N43" s="9">
        <v>1.2019654115740904E-2</v>
      </c>
      <c r="O43" s="9">
        <v>1.0811157500768518</v>
      </c>
    </row>
    <row r="44" spans="1:15" hidden="1" x14ac:dyDescent="0.2">
      <c r="A44" s="7">
        <v>41456</v>
      </c>
      <c r="B44" s="9">
        <v>3430.4799800000001</v>
      </c>
      <c r="C44" s="9">
        <f t="shared" si="0"/>
        <v>-30.280029999999897</v>
      </c>
      <c r="D44" s="9">
        <v>43.098668077777781</v>
      </c>
      <c r="E44" s="9">
        <f t="shared" si="1"/>
        <v>5384.433331589652</v>
      </c>
      <c r="F44" s="9">
        <v>21488.888253304973</v>
      </c>
      <c r="G44" s="9">
        <v>146.59088734742338</v>
      </c>
      <c r="H44" s="9">
        <f t="shared" si="2"/>
        <v>-0.50056793710422576</v>
      </c>
      <c r="I44" s="9">
        <f t="shared" si="3"/>
        <v>-0.12542643684019039</v>
      </c>
      <c r="J44" s="9">
        <v>1.1491317671092951E-2</v>
      </c>
      <c r="K44" s="9">
        <v>-0.48064416904962892</v>
      </c>
      <c r="L44" s="9">
        <f t="shared" si="4"/>
        <v>6.2784452747427569E-2</v>
      </c>
      <c r="M44" s="9">
        <v>3.1038401253918497</v>
      </c>
      <c r="N44" s="9">
        <v>1.2019654115740904E-2</v>
      </c>
      <c r="O44" s="9">
        <v>1.0811157500768518</v>
      </c>
    </row>
    <row r="45" spans="1:15" hidden="1" x14ac:dyDescent="0.2">
      <c r="A45" s="7">
        <v>41487</v>
      </c>
      <c r="B45" s="9">
        <v>3654.179932</v>
      </c>
      <c r="C45" s="9">
        <f t="shared" si="0"/>
        <v>223.69995199999994</v>
      </c>
      <c r="D45" s="9">
        <v>43.098668077777781</v>
      </c>
      <c r="E45" s="9">
        <f t="shared" si="1"/>
        <v>32616.823754355104</v>
      </c>
      <c r="F45" s="9">
        <v>21488.888253304973</v>
      </c>
      <c r="G45" s="9">
        <v>146.59088734742338</v>
      </c>
      <c r="H45" s="9">
        <f t="shared" si="2"/>
        <v>1.2320089412801865</v>
      </c>
      <c r="I45" s="9">
        <f t="shared" si="3"/>
        <v>1.8699998821644561</v>
      </c>
      <c r="J45" s="9">
        <v>1.1491317671092951E-2</v>
      </c>
      <c r="K45" s="9">
        <v>-0.48064416904962892</v>
      </c>
      <c r="L45" s="9">
        <f t="shared" si="4"/>
        <v>2.3038565750195046</v>
      </c>
      <c r="M45" s="9">
        <v>3.1038401253918497</v>
      </c>
      <c r="N45" s="9">
        <v>1.2019654115740904E-2</v>
      </c>
      <c r="O45" s="9">
        <v>1.0811157500768518</v>
      </c>
    </row>
    <row r="46" spans="1:15" hidden="1" x14ac:dyDescent="0.2">
      <c r="A46" s="7">
        <v>41518</v>
      </c>
      <c r="B46" s="9">
        <v>3622.639893</v>
      </c>
      <c r="C46" s="9">
        <f t="shared" si="0"/>
        <v>-31.540038999999979</v>
      </c>
      <c r="D46" s="9">
        <v>43.098668077777781</v>
      </c>
      <c r="E46" s="9">
        <f t="shared" si="1"/>
        <v>5570.936594242311</v>
      </c>
      <c r="F46" s="9">
        <v>21488.888253304973</v>
      </c>
      <c r="G46" s="9">
        <v>146.59088734742338</v>
      </c>
      <c r="H46" s="9">
        <f t="shared" si="2"/>
        <v>-0.50916334861172174</v>
      </c>
      <c r="I46" s="9">
        <f t="shared" si="3"/>
        <v>-0.13199923131396724</v>
      </c>
      <c r="J46" s="9">
        <v>1.1491317671092951E-2</v>
      </c>
      <c r="K46" s="9">
        <v>-0.48064416904962892</v>
      </c>
      <c r="L46" s="9">
        <f t="shared" si="4"/>
        <v>6.7209170629992793E-2</v>
      </c>
      <c r="M46" s="9">
        <v>3.1038401253918497</v>
      </c>
      <c r="N46" s="9">
        <v>1.2019654115740904E-2</v>
      </c>
      <c r="O46" s="9">
        <v>1.0811157500768518</v>
      </c>
    </row>
    <row r="47" spans="1:15" hidden="1" x14ac:dyDescent="0.2">
      <c r="A47" s="7">
        <v>41548</v>
      </c>
      <c r="B47" s="9">
        <v>3774.179932</v>
      </c>
      <c r="C47" s="9">
        <f t="shared" si="0"/>
        <v>151.54003899999998</v>
      </c>
      <c r="D47" s="9">
        <v>43.098668077777781</v>
      </c>
      <c r="E47" s="9">
        <f t="shared" si="1"/>
        <v>11759.53092749098</v>
      </c>
      <c r="F47" s="9">
        <v>21488.888253304973</v>
      </c>
      <c r="G47" s="9">
        <v>146.59088734742338</v>
      </c>
      <c r="H47" s="9">
        <f t="shared" si="2"/>
        <v>0.73975519818782431</v>
      </c>
      <c r="I47" s="9">
        <f t="shared" si="3"/>
        <v>0.40482197260828579</v>
      </c>
      <c r="J47" s="9">
        <v>1.1491317671092951E-2</v>
      </c>
      <c r="K47" s="9">
        <v>-0.48064416904962892</v>
      </c>
      <c r="L47" s="9">
        <f t="shared" si="4"/>
        <v>0.2994691585776284</v>
      </c>
      <c r="M47" s="9">
        <v>3.1038401253918497</v>
      </c>
      <c r="N47" s="9">
        <v>1.2019654115740904E-2</v>
      </c>
      <c r="O47" s="9">
        <v>1.0811157500768518</v>
      </c>
    </row>
    <row r="48" spans="1:15" hidden="1" x14ac:dyDescent="0.2">
      <c r="A48" s="7">
        <v>41579</v>
      </c>
      <c r="B48" s="9">
        <v>3932.4499510000001</v>
      </c>
      <c r="C48" s="9">
        <f t="shared" si="0"/>
        <v>158.27001900000005</v>
      </c>
      <c r="D48" s="9">
        <v>43.098668077777781</v>
      </c>
      <c r="E48" s="9">
        <f t="shared" si="1"/>
        <v>13264.440073249669</v>
      </c>
      <c r="F48" s="9">
        <v>21488.888253304973</v>
      </c>
      <c r="G48" s="9">
        <v>146.59088734742338</v>
      </c>
      <c r="H48" s="9">
        <f t="shared" si="2"/>
        <v>0.78566514608281102</v>
      </c>
      <c r="I48" s="9">
        <f t="shared" si="3"/>
        <v>0.48496730612639272</v>
      </c>
      <c r="J48" s="9">
        <v>1.1491317671092951E-2</v>
      </c>
      <c r="K48" s="9">
        <v>-0.48064416904962892</v>
      </c>
      <c r="L48" s="9">
        <f t="shared" si="4"/>
        <v>0.38102190941317965</v>
      </c>
      <c r="M48" s="9">
        <v>3.1038401253918497</v>
      </c>
      <c r="N48" s="9">
        <v>1.2019654115740904E-2</v>
      </c>
      <c r="O48" s="9">
        <v>1.0811157500768518</v>
      </c>
    </row>
    <row r="49" spans="1:15" hidden="1" x14ac:dyDescent="0.2">
      <c r="A49" s="7">
        <v>41609</v>
      </c>
      <c r="B49" s="9">
        <v>4065.6599120000001</v>
      </c>
      <c r="C49" s="9">
        <f t="shared" si="0"/>
        <v>133.20996100000002</v>
      </c>
      <c r="D49" s="9">
        <v>43.098668077777781</v>
      </c>
      <c r="E49" s="9">
        <f t="shared" si="1"/>
        <v>8120.0451121145416</v>
      </c>
      <c r="F49" s="9">
        <v>21488.888253304973</v>
      </c>
      <c r="G49" s="9">
        <v>146.59088734742338</v>
      </c>
      <c r="H49" s="9">
        <f t="shared" si="2"/>
        <v>0.61471278708243748</v>
      </c>
      <c r="I49" s="9">
        <f t="shared" si="3"/>
        <v>0.23228263385544692</v>
      </c>
      <c r="J49" s="9">
        <v>1.1491317671092951E-2</v>
      </c>
      <c r="K49" s="9">
        <v>-0.48064416904962892</v>
      </c>
      <c r="L49" s="9">
        <f t="shared" si="4"/>
        <v>0.14278710524813112</v>
      </c>
      <c r="M49" s="9">
        <v>3.1038401253918497</v>
      </c>
      <c r="N49" s="9">
        <v>1.2019654115740904E-2</v>
      </c>
      <c r="O49" s="9">
        <v>1.0811157500768518</v>
      </c>
    </row>
    <row r="50" spans="1:15" hidden="1" x14ac:dyDescent="0.2">
      <c r="A50" s="7">
        <v>41640</v>
      </c>
      <c r="B50" s="9">
        <v>4160.0297849999997</v>
      </c>
      <c r="C50" s="9">
        <f t="shared" si="0"/>
        <v>94.369872999999643</v>
      </c>
      <c r="D50" s="9">
        <v>43.098668077777781</v>
      </c>
      <c r="E50" s="9">
        <f t="shared" si="1"/>
        <v>2628.7364541764673</v>
      </c>
      <c r="F50" s="9">
        <v>21488.888253304973</v>
      </c>
      <c r="G50" s="9">
        <v>146.59088734742338</v>
      </c>
      <c r="H50" s="9">
        <f t="shared" si="2"/>
        <v>0.34975710871241311</v>
      </c>
      <c r="I50" s="9">
        <f t="shared" si="3"/>
        <v>4.2785799383468624E-2</v>
      </c>
      <c r="J50" s="9">
        <v>1.1491317671092951E-2</v>
      </c>
      <c r="K50" s="9">
        <v>-0.48064416904962892</v>
      </c>
      <c r="L50" s="9">
        <f t="shared" si="4"/>
        <v>1.4964637486311333E-2</v>
      </c>
      <c r="M50" s="9">
        <v>3.1038401253918497</v>
      </c>
      <c r="N50" s="9">
        <v>1.2019654115740904E-2</v>
      </c>
      <c r="O50" s="9">
        <v>1.0811157500768518</v>
      </c>
    </row>
    <row r="51" spans="1:15" hidden="1" x14ac:dyDescent="0.2">
      <c r="A51" s="7">
        <v>41671</v>
      </c>
      <c r="B51" s="9">
        <v>4105.0600590000004</v>
      </c>
      <c r="C51" s="9">
        <f t="shared" si="0"/>
        <v>-54.969725999999355</v>
      </c>
      <c r="D51" s="9">
        <v>43.098668077777781</v>
      </c>
      <c r="E51" s="9">
        <f t="shared" si="1"/>
        <v>9617.4099169941928</v>
      </c>
      <c r="F51" s="9">
        <v>21488.888253304973</v>
      </c>
      <c r="G51" s="9">
        <v>146.59088734742338</v>
      </c>
      <c r="H51" s="9">
        <f t="shared" si="2"/>
        <v>-0.66899379526472913</v>
      </c>
      <c r="I51" s="9">
        <f t="shared" si="3"/>
        <v>-0.29940997808469905</v>
      </c>
      <c r="J51" s="9">
        <v>1.1491317671092951E-2</v>
      </c>
      <c r="K51" s="9">
        <v>-0.48064416904962892</v>
      </c>
      <c r="L51" s="9">
        <f t="shared" si="4"/>
        <v>0.20030341757901218</v>
      </c>
      <c r="M51" s="9">
        <v>3.1038401253918497</v>
      </c>
      <c r="N51" s="9">
        <v>1.2019654115740904E-2</v>
      </c>
      <c r="O51" s="9">
        <v>1.0811157500768518</v>
      </c>
    </row>
    <row r="52" spans="1:15" hidden="1" x14ac:dyDescent="0.2">
      <c r="A52" s="7">
        <v>41699</v>
      </c>
      <c r="B52" s="9">
        <v>4261.419922</v>
      </c>
      <c r="C52" s="9">
        <f t="shared" si="0"/>
        <v>156.35986299999968</v>
      </c>
      <c r="D52" s="9">
        <v>43.098668077777781</v>
      </c>
      <c r="E52" s="9">
        <f t="shared" si="1"/>
        <v>12828.098275209544</v>
      </c>
      <c r="F52" s="9">
        <v>21488.888253304973</v>
      </c>
      <c r="G52" s="9">
        <v>146.59088734742338</v>
      </c>
      <c r="H52" s="9">
        <f t="shared" si="2"/>
        <v>0.77263462259963389</v>
      </c>
      <c r="I52" s="9">
        <f t="shared" si="3"/>
        <v>0.46123525576122687</v>
      </c>
      <c r="J52" s="9">
        <v>1.1491317671092951E-2</v>
      </c>
      <c r="K52" s="9">
        <v>-0.48064416904962892</v>
      </c>
      <c r="L52" s="9">
        <f t="shared" si="4"/>
        <v>0.35636632776472116</v>
      </c>
      <c r="M52" s="9">
        <v>3.1038401253918497</v>
      </c>
      <c r="N52" s="9">
        <v>1.2019654115740904E-2</v>
      </c>
      <c r="O52" s="9">
        <v>1.0811157500768518</v>
      </c>
    </row>
    <row r="53" spans="1:15" hidden="1" x14ac:dyDescent="0.2">
      <c r="A53" s="7">
        <v>41730</v>
      </c>
      <c r="B53" s="9">
        <v>4219.8701170000004</v>
      </c>
      <c r="C53" s="9">
        <f t="shared" si="0"/>
        <v>-41.549804999999651</v>
      </c>
      <c r="D53" s="9">
        <v>43.098668077777781</v>
      </c>
      <c r="E53" s="9">
        <f t="shared" si="1"/>
        <v>7165.3639943992093</v>
      </c>
      <c r="F53" s="9">
        <v>21488.888253304973</v>
      </c>
      <c r="G53" s="9">
        <v>146.59088734742338</v>
      </c>
      <c r="H53" s="9">
        <f t="shared" si="2"/>
        <v>-0.57744703377883799</v>
      </c>
      <c r="I53" s="9">
        <f t="shared" si="3"/>
        <v>-0.19254687053785335</v>
      </c>
      <c r="J53" s="9">
        <v>1.1491317671092951E-2</v>
      </c>
      <c r="K53" s="9">
        <v>-0.48064416904962892</v>
      </c>
      <c r="L53" s="9">
        <f t="shared" si="4"/>
        <v>0.11118561925548134</v>
      </c>
      <c r="M53" s="9">
        <v>3.1038401253918497</v>
      </c>
      <c r="N53" s="9">
        <v>1.2019654115740904E-2</v>
      </c>
      <c r="O53" s="9">
        <v>1.0811157500768518</v>
      </c>
    </row>
    <row r="54" spans="1:15" hidden="1" x14ac:dyDescent="0.2">
      <c r="A54" s="7">
        <v>41760</v>
      </c>
      <c r="B54" s="9">
        <v>4121.25</v>
      </c>
      <c r="C54" s="9">
        <f t="shared" si="0"/>
        <v>-98.620117000000391</v>
      </c>
      <c r="D54" s="9">
        <v>43.098668077777781</v>
      </c>
      <c r="E54" s="9">
        <f t="shared" si="1"/>
        <v>20084.214043921478</v>
      </c>
      <c r="F54" s="9">
        <v>21488.888253304973</v>
      </c>
      <c r="G54" s="9">
        <v>146.59088734742338</v>
      </c>
      <c r="H54" s="9">
        <f t="shared" si="2"/>
        <v>-0.96676394857957149</v>
      </c>
      <c r="I54" s="9">
        <f t="shared" si="3"/>
        <v>-0.9035690373713281</v>
      </c>
      <c r="J54" s="9">
        <v>1.1491317671092951E-2</v>
      </c>
      <c r="K54" s="9">
        <v>-0.48064416904962892</v>
      </c>
      <c r="L54" s="9">
        <f t="shared" si="4"/>
        <v>0.87353797038334757</v>
      </c>
      <c r="M54" s="9">
        <v>3.1038401253918497</v>
      </c>
      <c r="N54" s="9">
        <v>1.2019654115740904E-2</v>
      </c>
      <c r="O54" s="9">
        <v>1.0811157500768518</v>
      </c>
    </row>
    <row r="55" spans="1:15" hidden="1" x14ac:dyDescent="0.2">
      <c r="A55" s="7">
        <v>41791</v>
      </c>
      <c r="B55" s="9">
        <v>4247.9599609999996</v>
      </c>
      <c r="C55" s="9">
        <f t="shared" si="0"/>
        <v>126.70996099999957</v>
      </c>
      <c r="D55" s="9">
        <v>43.098668077777781</v>
      </c>
      <c r="E55" s="9">
        <f t="shared" si="1"/>
        <v>6990.8483041255759</v>
      </c>
      <c r="F55" s="9">
        <v>21488.888253304973</v>
      </c>
      <c r="G55" s="9">
        <v>146.59088734742338</v>
      </c>
      <c r="H55" s="9">
        <f t="shared" si="2"/>
        <v>0.57037169523410647</v>
      </c>
      <c r="I55" s="9">
        <f t="shared" si="3"/>
        <v>0.18555552764509947</v>
      </c>
      <c r="J55" s="9">
        <v>1.1491317671092951E-2</v>
      </c>
      <c r="K55" s="9">
        <v>-0.48064416904962892</v>
      </c>
      <c r="L55" s="9">
        <f t="shared" si="4"/>
        <v>0.10583562086299449</v>
      </c>
      <c r="M55" s="9">
        <v>3.1038401253918497</v>
      </c>
      <c r="N55" s="9">
        <v>1.2019654115740904E-2</v>
      </c>
      <c r="O55" s="9">
        <v>1.0811157500768518</v>
      </c>
    </row>
    <row r="56" spans="1:15" hidden="1" x14ac:dyDescent="0.2">
      <c r="A56" s="7">
        <v>41821</v>
      </c>
      <c r="B56" s="9">
        <v>4424.7099609999996</v>
      </c>
      <c r="C56" s="9">
        <f t="shared" si="0"/>
        <v>176.75</v>
      </c>
      <c r="D56" s="9">
        <v>43.098668077777781</v>
      </c>
      <c r="E56" s="9">
        <f t="shared" si="1"/>
        <v>17862.678524584018</v>
      </c>
      <c r="F56" s="9">
        <v>21488.888253304973</v>
      </c>
      <c r="G56" s="9">
        <v>146.59088734742338</v>
      </c>
      <c r="H56" s="9">
        <f t="shared" si="2"/>
        <v>0.91173015144840386</v>
      </c>
      <c r="I56" s="9">
        <f t="shared" si="3"/>
        <v>0.75787739246996066</v>
      </c>
      <c r="J56" s="9">
        <v>1.1491317671092951E-2</v>
      </c>
      <c r="K56" s="9">
        <v>-0.48064416904962892</v>
      </c>
      <c r="L56" s="9">
        <f t="shared" si="4"/>
        <v>0.69097966981595871</v>
      </c>
      <c r="M56" s="9">
        <v>3.1038401253918497</v>
      </c>
      <c r="N56" s="9">
        <v>1.2019654115740904E-2</v>
      </c>
      <c r="O56" s="9">
        <v>1.0811157500768518</v>
      </c>
    </row>
    <row r="57" spans="1:15" hidden="1" x14ac:dyDescent="0.2">
      <c r="A57" s="7">
        <v>41852</v>
      </c>
      <c r="B57" s="9">
        <v>4363.3901370000003</v>
      </c>
      <c r="C57" s="9">
        <f t="shared" si="0"/>
        <v>-61.319823999999244</v>
      </c>
      <c r="D57" s="9">
        <v>43.098668077777781</v>
      </c>
      <c r="E57" s="9">
        <f t="shared" si="1"/>
        <v>10903.221487796782</v>
      </c>
      <c r="F57" s="9">
        <v>21488.888253304973</v>
      </c>
      <c r="G57" s="9">
        <v>146.59088734742338</v>
      </c>
      <c r="H57" s="9">
        <f t="shared" si="2"/>
        <v>-0.71231229967455667</v>
      </c>
      <c r="I57" s="9">
        <f t="shared" si="3"/>
        <v>-0.36141929169551557</v>
      </c>
      <c r="J57" s="9">
        <v>1.1491317671092951E-2</v>
      </c>
      <c r="K57" s="9">
        <v>-0.48064416904962892</v>
      </c>
      <c r="L57" s="9">
        <f t="shared" si="4"/>
        <v>0.2574434068143821</v>
      </c>
      <c r="M57" s="9">
        <v>3.1038401253918497</v>
      </c>
      <c r="N57" s="9">
        <v>1.2019654115740904E-2</v>
      </c>
      <c r="O57" s="9">
        <v>1.0811157500768518</v>
      </c>
    </row>
    <row r="58" spans="1:15" hidden="1" x14ac:dyDescent="0.2">
      <c r="A58" s="7">
        <v>41883</v>
      </c>
      <c r="B58" s="9">
        <v>4592.419922</v>
      </c>
      <c r="C58" s="9">
        <f t="shared" si="0"/>
        <v>229.02978499999972</v>
      </c>
      <c r="D58" s="9">
        <v>43.098668077777781</v>
      </c>
      <c r="E58" s="9">
        <f t="shared" si="1"/>
        <v>34570.380239944971</v>
      </c>
      <c r="F58" s="9">
        <v>21488.888253304973</v>
      </c>
      <c r="G58" s="9">
        <v>146.59088734742338</v>
      </c>
      <c r="H58" s="9">
        <f t="shared" si="2"/>
        <v>1.2683674973708388</v>
      </c>
      <c r="I58" s="9">
        <f t="shared" si="3"/>
        <v>2.0404939590745705</v>
      </c>
      <c r="J58" s="9">
        <v>1.1491317671092951E-2</v>
      </c>
      <c r="K58" s="9">
        <v>-0.48064416904962892</v>
      </c>
      <c r="L58" s="9">
        <f t="shared" si="4"/>
        <v>2.5880962162717278</v>
      </c>
      <c r="M58" s="9">
        <v>3.1038401253918497</v>
      </c>
      <c r="N58" s="9">
        <v>1.2019654115740904E-2</v>
      </c>
      <c r="O58" s="9">
        <v>1.0811157500768518</v>
      </c>
    </row>
    <row r="59" spans="1:15" hidden="1" x14ac:dyDescent="0.2">
      <c r="A59" s="7">
        <v>41913</v>
      </c>
      <c r="B59" s="9">
        <v>4486.6499020000001</v>
      </c>
      <c r="C59" s="9">
        <f t="shared" si="0"/>
        <v>-105.77001999999993</v>
      </c>
      <c r="D59" s="9">
        <v>43.098668077777781</v>
      </c>
      <c r="E59" s="9">
        <f t="shared" si="1"/>
        <v>22161.886289998674</v>
      </c>
      <c r="F59" s="9">
        <v>21488.888253304973</v>
      </c>
      <c r="G59" s="9">
        <v>146.59088734742338</v>
      </c>
      <c r="H59" s="9">
        <f t="shared" si="2"/>
        <v>-1.0155384879072047</v>
      </c>
      <c r="I59" s="9">
        <f t="shared" si="3"/>
        <v>-1.0473435492250385</v>
      </c>
      <c r="J59" s="9">
        <v>1.1491317671092951E-2</v>
      </c>
      <c r="K59" s="9">
        <v>-0.48064416904962892</v>
      </c>
      <c r="L59" s="9">
        <f t="shared" si="4"/>
        <v>1.0636176842993605</v>
      </c>
      <c r="M59" s="9">
        <v>3.1038401253918497</v>
      </c>
      <c r="N59" s="9">
        <v>1.2019654115740904E-2</v>
      </c>
      <c r="O59" s="9">
        <v>1.0811157500768518</v>
      </c>
    </row>
    <row r="60" spans="1:15" hidden="1" x14ac:dyDescent="0.2">
      <c r="A60" s="7">
        <v>41944</v>
      </c>
      <c r="B60" s="9">
        <v>4633.7099609999996</v>
      </c>
      <c r="C60" s="9">
        <f t="shared" si="0"/>
        <v>147.06005899999946</v>
      </c>
      <c r="D60" s="9">
        <v>43.098668077777781</v>
      </c>
      <c r="E60" s="9">
        <f t="shared" si="1"/>
        <v>10807.970802482996</v>
      </c>
      <c r="F60" s="9">
        <v>21488.888253304973</v>
      </c>
      <c r="G60" s="9">
        <v>146.59088734742338</v>
      </c>
      <c r="H60" s="9">
        <f t="shared" si="2"/>
        <v>0.70919408977879417</v>
      </c>
      <c r="I60" s="9">
        <f t="shared" si="3"/>
        <v>0.35669360486547508</v>
      </c>
      <c r="J60" s="9">
        <v>1.1491317671092951E-2</v>
      </c>
      <c r="K60" s="9">
        <v>-0.48064416904962892</v>
      </c>
      <c r="L60" s="9">
        <f t="shared" si="4"/>
        <v>0.25296499643248749</v>
      </c>
      <c r="M60" s="9">
        <v>3.1038401253918497</v>
      </c>
      <c r="N60" s="9">
        <v>1.2019654115740904E-2</v>
      </c>
      <c r="O60" s="9">
        <v>1.0811157500768518</v>
      </c>
    </row>
    <row r="61" spans="1:15" hidden="1" x14ac:dyDescent="0.2">
      <c r="A61" s="7">
        <v>41974</v>
      </c>
      <c r="B61" s="9">
        <v>4777.7299800000001</v>
      </c>
      <c r="C61" s="9">
        <f t="shared" si="0"/>
        <v>144.0200190000005</v>
      </c>
      <c r="D61" s="9">
        <v>43.098668077777781</v>
      </c>
      <c r="E61" s="9">
        <f t="shared" si="1"/>
        <v>10185.119071966426</v>
      </c>
      <c r="F61" s="9">
        <v>21488.888253304973</v>
      </c>
      <c r="G61" s="9">
        <v>146.59088734742338</v>
      </c>
      <c r="H61" s="9">
        <f t="shared" si="2"/>
        <v>0.68845582933840277</v>
      </c>
      <c r="I61" s="9">
        <f t="shared" si="3"/>
        <v>0.32630839320049937</v>
      </c>
      <c r="J61" s="9">
        <v>1.1491317671092951E-2</v>
      </c>
      <c r="K61" s="9">
        <v>-0.48064416904962892</v>
      </c>
      <c r="L61" s="9">
        <f t="shared" si="4"/>
        <v>0.22464891546093141</v>
      </c>
      <c r="M61" s="9">
        <v>3.1038401253918497</v>
      </c>
      <c r="N61" s="9">
        <v>1.2019654115740904E-2</v>
      </c>
      <c r="O61" s="9">
        <v>1.0811157500768518</v>
      </c>
    </row>
    <row r="62" spans="1:15" hidden="1" x14ac:dyDescent="0.2">
      <c r="A62" s="7">
        <v>42005</v>
      </c>
      <c r="B62" s="9">
        <v>4760.2402339999999</v>
      </c>
      <c r="C62" s="9">
        <f t="shared" si="0"/>
        <v>-17.489746000000196</v>
      </c>
      <c r="D62" s="9">
        <v>43.098668077777781</v>
      </c>
      <c r="E62" s="9">
        <f t="shared" si="1"/>
        <v>3670.9559204602842</v>
      </c>
      <c r="F62" s="9">
        <v>21488.888253304973</v>
      </c>
      <c r="G62" s="9">
        <v>146.59088734742338</v>
      </c>
      <c r="H62" s="9">
        <f t="shared" si="2"/>
        <v>-0.41331637439496638</v>
      </c>
      <c r="I62" s="9">
        <f t="shared" si="3"/>
        <v>-7.0607012039118747E-2</v>
      </c>
      <c r="J62" s="9">
        <v>1.1491317671092951E-2</v>
      </c>
      <c r="K62" s="9">
        <v>-0.48064416904962892</v>
      </c>
      <c r="L62" s="9">
        <f t="shared" si="4"/>
        <v>2.9183034222870306E-2</v>
      </c>
      <c r="M62" s="9">
        <v>3.1038401253918497</v>
      </c>
      <c r="N62" s="9">
        <v>1.2019654115740904E-2</v>
      </c>
      <c r="O62" s="9">
        <v>1.0811157500768518</v>
      </c>
    </row>
    <row r="63" spans="1:15" hidden="1" x14ac:dyDescent="0.2">
      <c r="A63" s="7">
        <v>42036</v>
      </c>
      <c r="B63" s="9">
        <v>4650.6000979999999</v>
      </c>
      <c r="C63" s="9">
        <f t="shared" si="0"/>
        <v>-109.64013599999998</v>
      </c>
      <c r="D63" s="9">
        <v>43.098668077777781</v>
      </c>
      <c r="E63" s="9">
        <f t="shared" si="1"/>
        <v>23329.14227110978</v>
      </c>
      <c r="F63" s="9">
        <v>21488.888253304973</v>
      </c>
      <c r="G63" s="9">
        <v>146.59088734742338</v>
      </c>
      <c r="H63" s="9">
        <f t="shared" si="2"/>
        <v>-1.0419392831410024</v>
      </c>
      <c r="I63" s="9">
        <f t="shared" si="3"/>
        <v>-1.1311683269848125</v>
      </c>
      <c r="J63" s="9">
        <v>1.1491317671092951E-2</v>
      </c>
      <c r="K63" s="9">
        <v>-0.48064416904962892</v>
      </c>
      <c r="L63" s="9">
        <f t="shared" si="4"/>
        <v>1.1786087157303624</v>
      </c>
      <c r="M63" s="9">
        <v>3.1038401253918497</v>
      </c>
      <c r="N63" s="9">
        <v>1.2019654115740904E-2</v>
      </c>
      <c r="O63" s="9">
        <v>1.0811157500768518</v>
      </c>
    </row>
    <row r="64" spans="1:15" hidden="1" x14ac:dyDescent="0.2">
      <c r="A64" s="7">
        <v>42064</v>
      </c>
      <c r="B64" s="9">
        <v>4973.4301759999998</v>
      </c>
      <c r="C64" s="9">
        <f t="shared" si="0"/>
        <v>322.83007799999996</v>
      </c>
      <c r="D64" s="9">
        <v>43.098668077777781</v>
      </c>
      <c r="E64" s="9">
        <f t="shared" si="1"/>
        <v>78249.661697074291</v>
      </c>
      <c r="F64" s="9">
        <v>21488.888253304973</v>
      </c>
      <c r="G64" s="9">
        <v>146.59088734742338</v>
      </c>
      <c r="H64" s="9">
        <f t="shared" si="2"/>
        <v>1.9082455600343904</v>
      </c>
      <c r="I64" s="9">
        <f t="shared" si="3"/>
        <v>6.9486875145655755</v>
      </c>
      <c r="J64" s="9">
        <v>1.1491317671092951E-2</v>
      </c>
      <c r="K64" s="9">
        <v>-0.48064416904962892</v>
      </c>
      <c r="L64" s="9">
        <f t="shared" si="4"/>
        <v>13.259802097736163</v>
      </c>
      <c r="M64" s="9">
        <v>3.1038401253918497</v>
      </c>
      <c r="N64" s="9">
        <v>1.2019654115740904E-2</v>
      </c>
      <c r="O64" s="9">
        <v>1.0811157500768518</v>
      </c>
    </row>
    <row r="65" spans="1:15" hidden="1" x14ac:dyDescent="0.2">
      <c r="A65" s="7">
        <v>42095</v>
      </c>
      <c r="B65" s="9">
        <v>4894.3598629999997</v>
      </c>
      <c r="C65" s="9">
        <f t="shared" si="0"/>
        <v>-79.070313000000169</v>
      </c>
      <c r="D65" s="9">
        <v>43.098668077777781</v>
      </c>
      <c r="E65" s="9">
        <f t="shared" si="1"/>
        <v>14925.259937582465</v>
      </c>
      <c r="F65" s="9">
        <v>21488.888253304973</v>
      </c>
      <c r="G65" s="9">
        <v>146.59088734742338</v>
      </c>
      <c r="H65" s="9">
        <f t="shared" si="2"/>
        <v>-0.83340092476713767</v>
      </c>
      <c r="I65" s="9">
        <f t="shared" si="3"/>
        <v>-0.57884453061260976</v>
      </c>
      <c r="J65" s="9">
        <v>1.1491317671092951E-2</v>
      </c>
      <c r="K65" s="9">
        <v>-0.48064416904962892</v>
      </c>
      <c r="L65" s="9">
        <f t="shared" si="4"/>
        <v>0.48240956710894872</v>
      </c>
      <c r="M65" s="9">
        <v>3.1038401253918497</v>
      </c>
      <c r="N65" s="9">
        <v>1.2019654115740904E-2</v>
      </c>
      <c r="O65" s="9">
        <v>1.0811157500768518</v>
      </c>
    </row>
    <row r="66" spans="1:15" hidden="1" x14ac:dyDescent="0.2">
      <c r="A66" s="7">
        <v>42125</v>
      </c>
      <c r="B66" s="9">
        <v>4966.3198240000002</v>
      </c>
      <c r="C66" s="9">
        <f t="shared" si="0"/>
        <v>71.959961000000476</v>
      </c>
      <c r="D66" s="9">
        <v>43.098668077777781</v>
      </c>
      <c r="E66" s="9">
        <f t="shared" si="1"/>
        <v>832.97422914234187</v>
      </c>
      <c r="F66" s="9">
        <v>21488.888253304973</v>
      </c>
      <c r="G66" s="9">
        <v>146.59088734742338</v>
      </c>
      <c r="H66" s="9">
        <f t="shared" si="2"/>
        <v>0.1968832677424269</v>
      </c>
      <c r="I66" s="9">
        <f t="shared" si="3"/>
        <v>7.6317902650710895E-3</v>
      </c>
      <c r="J66" s="9">
        <v>1.1491317671092951E-2</v>
      </c>
      <c r="K66" s="9">
        <v>-0.48064416904962892</v>
      </c>
      <c r="L66" s="9">
        <f t="shared" si="4"/>
        <v>1.5025718061120385E-3</v>
      </c>
      <c r="M66" s="9">
        <v>3.1038401253918497</v>
      </c>
      <c r="N66" s="9">
        <v>1.2019654115740904E-2</v>
      </c>
      <c r="O66" s="9">
        <v>1.0811157500768518</v>
      </c>
    </row>
    <row r="67" spans="1:15" hidden="1" x14ac:dyDescent="0.2">
      <c r="A67" s="7">
        <v>42156</v>
      </c>
      <c r="B67" s="9">
        <v>5094.9399409999996</v>
      </c>
      <c r="C67" s="9">
        <f t="shared" si="0"/>
        <v>128.62011699999948</v>
      </c>
      <c r="D67" s="9">
        <v>43.098668077777781</v>
      </c>
      <c r="E67" s="9">
        <f t="shared" si="1"/>
        <v>7313.918225756177</v>
      </c>
      <c r="F67" s="9">
        <v>21488.888253304973</v>
      </c>
      <c r="G67" s="9">
        <v>146.59088734742338</v>
      </c>
      <c r="H67" s="9">
        <f t="shared" si="2"/>
        <v>0.58340221871728037</v>
      </c>
      <c r="I67" s="9">
        <f t="shared" si="3"/>
        <v>0.19856569917090305</v>
      </c>
      <c r="J67" s="9">
        <v>1.1491317671092951E-2</v>
      </c>
      <c r="K67" s="9">
        <v>-0.48064416904962892</v>
      </c>
      <c r="L67" s="9">
        <f t="shared" si="4"/>
        <v>0.11584366945745286</v>
      </c>
      <c r="M67" s="9">
        <v>3.1038401253918497</v>
      </c>
      <c r="N67" s="9">
        <v>1.2019654115740904E-2</v>
      </c>
      <c r="O67" s="9">
        <v>1.0811157500768518</v>
      </c>
    </row>
    <row r="68" spans="1:15" hidden="1" x14ac:dyDescent="0.2">
      <c r="A68" s="7">
        <v>42186</v>
      </c>
      <c r="B68" s="9">
        <v>5029.0498049999997</v>
      </c>
      <c r="C68" s="9">
        <f t="shared" ref="C68:C92" si="5">B68-B67</f>
        <v>-65.890135999999984</v>
      </c>
      <c r="D68" s="9">
        <v>43.098668077777781</v>
      </c>
      <c r="E68" s="9">
        <f t="shared" ref="E68:E92" si="6">(C68-D68)^2</f>
        <v>11878.559414304225</v>
      </c>
      <c r="F68" s="9">
        <v>21488.888253304973</v>
      </c>
      <c r="G68" s="9">
        <v>146.59088734742338</v>
      </c>
      <c r="H68" s="9">
        <f t="shared" ref="H68:H92" si="7">(C68-D68)/G68</f>
        <v>-0.74348962646956407</v>
      </c>
      <c r="I68" s="9">
        <f t="shared" ref="I68:I92" si="8">H68^3</f>
        <v>-0.41098383489333296</v>
      </c>
      <c r="J68" s="9">
        <v>1.1491317671092951E-2</v>
      </c>
      <c r="K68" s="9">
        <v>-0.48064416904962892</v>
      </c>
      <c r="L68" s="9">
        <f t="shared" ref="L68:L92" si="9">H68^4</f>
        <v>0.30556221788987314</v>
      </c>
      <c r="M68" s="9">
        <v>3.1038401253918497</v>
      </c>
      <c r="N68" s="9">
        <v>1.2019654115740904E-2</v>
      </c>
      <c r="O68" s="9">
        <v>1.0811157500768518</v>
      </c>
    </row>
    <row r="69" spans="1:15" hidden="1" x14ac:dyDescent="0.2">
      <c r="A69" s="7">
        <v>42217</v>
      </c>
      <c r="B69" s="9">
        <v>5134.3398440000001</v>
      </c>
      <c r="C69" s="9">
        <f t="shared" si="5"/>
        <v>105.29003900000043</v>
      </c>
      <c r="D69" s="9">
        <v>43.098668077777781</v>
      </c>
      <c r="E69" s="9">
        <f t="shared" si="6"/>
        <v>3867.7666171854812</v>
      </c>
      <c r="F69" s="9">
        <v>21488.888253304973</v>
      </c>
      <c r="G69" s="9">
        <v>146.59088734742338</v>
      </c>
      <c r="H69" s="9">
        <f t="shared" si="7"/>
        <v>0.42425127542087826</v>
      </c>
      <c r="I69" s="9">
        <f t="shared" si="8"/>
        <v>7.6360624199293639E-2</v>
      </c>
      <c r="J69" s="9">
        <v>1.1491317671092951E-2</v>
      </c>
      <c r="K69" s="9">
        <v>-0.48064416904962892</v>
      </c>
      <c r="L69" s="9">
        <f t="shared" si="9"/>
        <v>3.239609220848471E-2</v>
      </c>
      <c r="M69" s="9">
        <v>3.1038401253918497</v>
      </c>
      <c r="N69" s="9">
        <v>1.2019654115740904E-2</v>
      </c>
      <c r="O69" s="9">
        <v>1.0811157500768518</v>
      </c>
    </row>
    <row r="70" spans="1:15" hidden="1" x14ac:dyDescent="0.2">
      <c r="A70" s="7">
        <v>42248</v>
      </c>
      <c r="B70" s="9">
        <v>4673.6098629999997</v>
      </c>
      <c r="C70" s="9">
        <f t="shared" si="5"/>
        <v>-460.72998100000041</v>
      </c>
      <c r="D70" s="9">
        <v>43.098668077777781</v>
      </c>
      <c r="E70" s="9">
        <f t="shared" si="6"/>
        <v>253843.30763153898</v>
      </c>
      <c r="F70" s="9">
        <v>21488.888253304973</v>
      </c>
      <c r="G70" s="9">
        <v>146.59088734742338</v>
      </c>
      <c r="H70" s="9">
        <f t="shared" si="7"/>
        <v>-3.436971139165657</v>
      </c>
      <c r="I70" s="9">
        <f t="shared" si="8"/>
        <v>-40.600151665164276</v>
      </c>
      <c r="J70" s="9">
        <v>1.1491317671092951E-2</v>
      </c>
      <c r="K70" s="9">
        <v>-0.48064416904962892</v>
      </c>
      <c r="L70" s="9">
        <f t="shared" si="9"/>
        <v>139.54154951891812</v>
      </c>
      <c r="M70" s="9">
        <v>3.1038401253918497</v>
      </c>
      <c r="N70" s="9">
        <v>1.2019654115740904E-2</v>
      </c>
      <c r="O70" s="9">
        <v>1.0811157500768518</v>
      </c>
    </row>
    <row r="71" spans="1:15" hidden="1" x14ac:dyDescent="0.2">
      <c r="A71" s="7">
        <v>42278</v>
      </c>
      <c r="B71" s="9">
        <v>4624.4599609999996</v>
      </c>
      <c r="C71" s="9">
        <f t="shared" si="5"/>
        <v>-49.149902000000111</v>
      </c>
      <c r="D71" s="9">
        <v>43.098668077777781</v>
      </c>
      <c r="E71" s="9">
        <f t="shared" si="6"/>
        <v>8509.7986813946973</v>
      </c>
      <c r="F71" s="9">
        <v>21488.888253304973</v>
      </c>
      <c r="G71" s="9">
        <v>146.59088734742338</v>
      </c>
      <c r="H71" s="9">
        <f t="shared" si="7"/>
        <v>-0.62929266441471843</v>
      </c>
      <c r="I71" s="9">
        <f t="shared" si="8"/>
        <v>-0.24920572077636963</v>
      </c>
      <c r="J71" s="9">
        <v>1.1491317671092951E-2</v>
      </c>
      <c r="K71" s="9">
        <v>-0.48064416904962892</v>
      </c>
      <c r="L71" s="9">
        <f t="shared" si="9"/>
        <v>0.15682333201475199</v>
      </c>
      <c r="M71" s="9">
        <v>3.1038401253918497</v>
      </c>
      <c r="N71" s="9">
        <v>1.2019654115740904E-2</v>
      </c>
      <c r="O71" s="9">
        <v>1.0811157500768518</v>
      </c>
    </row>
    <row r="72" spans="1:15" hidden="1" x14ac:dyDescent="0.2">
      <c r="A72" s="7">
        <v>42309</v>
      </c>
      <c r="B72" s="9">
        <v>5065.6401370000003</v>
      </c>
      <c r="C72" s="9">
        <f t="shared" si="5"/>
        <v>441.18017600000076</v>
      </c>
      <c r="D72" s="9">
        <v>43.098668077777781</v>
      </c>
      <c r="E72" s="9">
        <f t="shared" si="6"/>
        <v>158468.88694963086</v>
      </c>
      <c r="F72" s="9">
        <v>21488.888253304973</v>
      </c>
      <c r="G72" s="9">
        <v>146.59088734742338</v>
      </c>
      <c r="H72" s="9">
        <f t="shared" si="7"/>
        <v>2.7155951855231062</v>
      </c>
      <c r="I72" s="9">
        <f t="shared" si="8"/>
        <v>20.026040499765614</v>
      </c>
      <c r="J72" s="9">
        <v>1.1491317671092951E-2</v>
      </c>
      <c r="K72" s="9">
        <v>-0.48064416904962892</v>
      </c>
      <c r="L72" s="9">
        <f t="shared" si="9"/>
        <v>54.382619166254244</v>
      </c>
      <c r="M72" s="9">
        <v>3.1038401253918497</v>
      </c>
      <c r="N72" s="9">
        <v>1.2019654115740904E-2</v>
      </c>
      <c r="O72" s="9">
        <v>1.0811157500768518</v>
      </c>
    </row>
    <row r="73" spans="1:15" hidden="1" x14ac:dyDescent="0.2">
      <c r="A73" s="7">
        <v>42339</v>
      </c>
      <c r="B73" s="9">
        <v>5129.6401370000003</v>
      </c>
      <c r="C73" s="9">
        <f t="shared" si="5"/>
        <v>64</v>
      </c>
      <c r="D73" s="9">
        <v>43.098668077777781</v>
      </c>
      <c r="E73" s="9">
        <f t="shared" si="6"/>
        <v>436.8656761229056</v>
      </c>
      <c r="F73" s="9">
        <v>21488.888253304973</v>
      </c>
      <c r="G73" s="9">
        <v>146.59088734742338</v>
      </c>
      <c r="H73" s="9">
        <f t="shared" si="7"/>
        <v>0.14258275054086847</v>
      </c>
      <c r="I73" s="9">
        <f t="shared" si="8"/>
        <v>2.898684612449414E-3</v>
      </c>
      <c r="J73" s="9">
        <v>1.1491317671092951E-2</v>
      </c>
      <c r="K73" s="9">
        <v>-0.48064416904962892</v>
      </c>
      <c r="L73" s="9">
        <f t="shared" si="9"/>
        <v>4.1330242499352875E-4</v>
      </c>
      <c r="M73" s="9">
        <v>3.1038401253918497</v>
      </c>
      <c r="N73" s="9">
        <v>1.2019654115740904E-2</v>
      </c>
      <c r="O73" s="9">
        <v>1.0811157500768518</v>
      </c>
    </row>
    <row r="74" spans="1:15" hidden="1" x14ac:dyDescent="0.2">
      <c r="A74" s="7">
        <v>42370</v>
      </c>
      <c r="B74" s="9">
        <v>4897.6499020000001</v>
      </c>
      <c r="C74" s="9">
        <f t="shared" si="5"/>
        <v>-231.99023500000021</v>
      </c>
      <c r="D74" s="9">
        <v>43.098668077777781</v>
      </c>
      <c r="E74" s="9">
        <f t="shared" si="6"/>
        <v>75673.90459653514</v>
      </c>
      <c r="F74" s="9">
        <v>21488.888253304973</v>
      </c>
      <c r="G74" s="9">
        <v>146.59088734742338</v>
      </c>
      <c r="H74" s="9">
        <f t="shared" si="7"/>
        <v>-1.8765757412042383</v>
      </c>
      <c r="I74" s="9">
        <f t="shared" si="8"/>
        <v>-6.6084299910778812</v>
      </c>
      <c r="J74" s="9">
        <v>1.1491317671092951E-2</v>
      </c>
      <c r="K74" s="9">
        <v>-0.48064416904962892</v>
      </c>
      <c r="L74" s="9">
        <f t="shared" si="9"/>
        <v>12.401219408703293</v>
      </c>
      <c r="M74" s="9">
        <v>3.1038401253918497</v>
      </c>
      <c r="N74" s="9">
        <v>1.2019654115740904E-2</v>
      </c>
      <c r="O74" s="9">
        <v>1.0811157500768518</v>
      </c>
    </row>
    <row r="75" spans="1:15" hidden="1" x14ac:dyDescent="0.2">
      <c r="A75" s="7">
        <v>42401</v>
      </c>
      <c r="B75" s="9">
        <v>4587.5898440000001</v>
      </c>
      <c r="C75" s="9">
        <f t="shared" si="5"/>
        <v>-310.06005800000003</v>
      </c>
      <c r="D75" s="9">
        <v>43.098668077777781</v>
      </c>
      <c r="E75" s="9">
        <f t="shared" si="6"/>
        <v>124721.08580487891</v>
      </c>
      <c r="F75" s="9">
        <v>21488.888253304973</v>
      </c>
      <c r="G75" s="9">
        <v>146.59088734742338</v>
      </c>
      <c r="H75" s="9">
        <f t="shared" si="7"/>
        <v>-2.4091451553928076</v>
      </c>
      <c r="I75" s="9">
        <f t="shared" si="8"/>
        <v>-13.982631213875967</v>
      </c>
      <c r="J75" s="9">
        <v>1.1491317671092951E-2</v>
      </c>
      <c r="K75" s="9">
        <v>-0.48064416904962892</v>
      </c>
      <c r="L75" s="9">
        <f t="shared" si="9"/>
        <v>33.686188248553542</v>
      </c>
      <c r="M75" s="9">
        <v>3.1038401253918497</v>
      </c>
      <c r="N75" s="9">
        <v>1.2019654115740904E-2</v>
      </c>
      <c r="O75" s="9">
        <v>1.0811157500768518</v>
      </c>
    </row>
    <row r="76" spans="1:15" hidden="1" x14ac:dyDescent="0.2">
      <c r="A76" s="7">
        <v>42430</v>
      </c>
      <c r="B76" s="9">
        <v>4596.0097660000001</v>
      </c>
      <c r="C76" s="9">
        <f t="shared" si="5"/>
        <v>8.4199220000000423</v>
      </c>
      <c r="D76" s="9">
        <v>43.098668077777781</v>
      </c>
      <c r="E76" s="9">
        <f t="shared" si="6"/>
        <v>1202.6154295269848</v>
      </c>
      <c r="F76" s="9">
        <v>21488.888253304973</v>
      </c>
      <c r="G76" s="9">
        <v>146.59088734742338</v>
      </c>
      <c r="H76" s="9">
        <f t="shared" si="7"/>
        <v>-0.23656822538762867</v>
      </c>
      <c r="I76" s="9">
        <f t="shared" si="8"/>
        <v>-1.3239428426141295E-2</v>
      </c>
      <c r="J76" s="9">
        <v>1.1491317671092951E-2</v>
      </c>
      <c r="K76" s="9">
        <v>-0.48064416904962892</v>
      </c>
      <c r="L76" s="9">
        <f t="shared" si="9"/>
        <v>3.1320280879187719E-3</v>
      </c>
      <c r="M76" s="9">
        <v>3.1038401253918497</v>
      </c>
      <c r="N76" s="9">
        <v>1.2019654115740904E-2</v>
      </c>
      <c r="O76" s="9">
        <v>1.0811157500768518</v>
      </c>
    </row>
    <row r="77" spans="1:15" hidden="1" x14ac:dyDescent="0.2">
      <c r="A77" s="7">
        <v>42461</v>
      </c>
      <c r="B77" s="9">
        <v>4842.5498049999997</v>
      </c>
      <c r="C77" s="9">
        <f t="shared" si="5"/>
        <v>246.54003899999952</v>
      </c>
      <c r="D77" s="9">
        <v>43.098668077777781</v>
      </c>
      <c r="E77" s="9">
        <f t="shared" si="6"/>
        <v>41388.391402713016</v>
      </c>
      <c r="F77" s="9">
        <v>21488.888253304973</v>
      </c>
      <c r="G77" s="9">
        <v>146.59088734742338</v>
      </c>
      <c r="H77" s="9">
        <f t="shared" si="7"/>
        <v>1.3878173098172302</v>
      </c>
      <c r="I77" s="9">
        <f t="shared" si="8"/>
        <v>2.6729873289439072</v>
      </c>
      <c r="J77" s="9">
        <v>1.1491317671092951E-2</v>
      </c>
      <c r="K77" s="9">
        <v>-0.48064416904962892</v>
      </c>
      <c r="L77" s="9">
        <f t="shared" si="9"/>
        <v>3.7096180840304767</v>
      </c>
      <c r="M77" s="9">
        <v>3.1038401253918497</v>
      </c>
      <c r="N77" s="9">
        <v>1.2019654115740904E-2</v>
      </c>
      <c r="O77" s="9">
        <v>1.0811157500768518</v>
      </c>
    </row>
    <row r="78" spans="1:15" hidden="1" x14ac:dyDescent="0.2">
      <c r="A78" s="7">
        <v>42491</v>
      </c>
      <c r="B78" s="9">
        <v>4786.5498049999997</v>
      </c>
      <c r="C78" s="9">
        <f t="shared" si="5"/>
        <v>-56</v>
      </c>
      <c r="D78" s="9">
        <v>43.098668077777781</v>
      </c>
      <c r="E78" s="9">
        <f t="shared" si="6"/>
        <v>9820.5460147895719</v>
      </c>
      <c r="F78" s="9">
        <v>21488.888253304973</v>
      </c>
      <c r="G78" s="9">
        <v>146.59088734742338</v>
      </c>
      <c r="H78" s="9">
        <f t="shared" si="7"/>
        <v>-0.67602202204364803</v>
      </c>
      <c r="I78" s="9">
        <f t="shared" si="8"/>
        <v>-0.30894596761978499</v>
      </c>
      <c r="J78" s="9">
        <v>1.1491317671092951E-2</v>
      </c>
      <c r="K78" s="9">
        <v>-0.48064416904962892</v>
      </c>
      <c r="L78" s="9">
        <f t="shared" si="9"/>
        <v>0.20885427773255846</v>
      </c>
      <c r="M78" s="9">
        <v>3.1038401253918497</v>
      </c>
      <c r="N78" s="9">
        <v>1.2019654115740904E-2</v>
      </c>
      <c r="O78" s="9">
        <v>1.0811157500768518</v>
      </c>
    </row>
    <row r="79" spans="1:15" hidden="1" x14ac:dyDescent="0.2">
      <c r="A79" s="7">
        <v>42522</v>
      </c>
      <c r="B79" s="9">
        <v>4928.9702150000003</v>
      </c>
      <c r="C79" s="9">
        <f t="shared" si="5"/>
        <v>142.42041000000063</v>
      </c>
      <c r="D79" s="9">
        <v>43.098668077777781</v>
      </c>
      <c r="E79" s="9">
        <f t="shared" si="6"/>
        <v>9864.8084184646414</v>
      </c>
      <c r="F79" s="9">
        <v>21488.888253304973</v>
      </c>
      <c r="G79" s="9">
        <v>146.59088734742338</v>
      </c>
      <c r="H79" s="9">
        <f t="shared" si="7"/>
        <v>0.67754376632449409</v>
      </c>
      <c r="I79" s="9">
        <f t="shared" si="8"/>
        <v>0.31103700531776657</v>
      </c>
      <c r="J79" s="9">
        <v>1.1491317671092951E-2</v>
      </c>
      <c r="K79" s="9">
        <v>-0.48064416904962892</v>
      </c>
      <c r="L79" s="9">
        <f t="shared" si="9"/>
        <v>0.21074118404929126</v>
      </c>
      <c r="M79" s="9">
        <v>3.1038401253918497</v>
      </c>
      <c r="N79" s="9">
        <v>1.2019654115740904E-2</v>
      </c>
      <c r="O79" s="9">
        <v>1.0811157500768518</v>
      </c>
    </row>
    <row r="80" spans="1:15" hidden="1" x14ac:dyDescent="0.2">
      <c r="A80" s="7">
        <v>42552</v>
      </c>
      <c r="B80" s="9">
        <v>4837.1801759999998</v>
      </c>
      <c r="C80" s="9">
        <f t="shared" si="5"/>
        <v>-91.790039000000434</v>
      </c>
      <c r="D80" s="9">
        <v>43.098668077777781</v>
      </c>
      <c r="E80" s="9">
        <f t="shared" si="6"/>
        <v>18194.963297114653</v>
      </c>
      <c r="F80" s="9">
        <v>21488.888253304973</v>
      </c>
      <c r="G80" s="9">
        <v>146.59088734742338</v>
      </c>
      <c r="H80" s="9">
        <f t="shared" si="7"/>
        <v>-0.92017116151353417</v>
      </c>
      <c r="I80" s="9">
        <f t="shared" si="8"/>
        <v>-0.77912269417786828</v>
      </c>
      <c r="J80" s="9">
        <v>1.1491317671092951E-2</v>
      </c>
      <c r="K80" s="9">
        <v>-0.48064416904962892</v>
      </c>
      <c r="L80" s="9">
        <f t="shared" si="9"/>
        <v>0.71692623446320314</v>
      </c>
      <c r="M80" s="9">
        <v>3.1038401253918497</v>
      </c>
      <c r="N80" s="9">
        <v>1.2019654115740904E-2</v>
      </c>
      <c r="O80" s="9">
        <v>1.0811157500768518</v>
      </c>
    </row>
    <row r="81" spans="1:15" hidden="1" x14ac:dyDescent="0.2">
      <c r="A81" s="7">
        <v>42583</v>
      </c>
      <c r="B81" s="9">
        <v>5167.419922</v>
      </c>
      <c r="C81" s="9">
        <f t="shared" si="5"/>
        <v>330.2397460000002</v>
      </c>
      <c r="D81" s="9">
        <v>43.098668077777781</v>
      </c>
      <c r="E81" s="9">
        <f t="shared" si="6"/>
        <v>82449.998630335787</v>
      </c>
      <c r="F81" s="9">
        <v>21488.888253304973</v>
      </c>
      <c r="G81" s="9">
        <v>146.59088734742338</v>
      </c>
      <c r="H81" s="9">
        <f t="shared" si="7"/>
        <v>1.9587921399349484</v>
      </c>
      <c r="I81" s="9">
        <f t="shared" si="8"/>
        <v>7.5156242310446224</v>
      </c>
      <c r="J81" s="9">
        <v>1.1491317671092951E-2</v>
      </c>
      <c r="K81" s="9">
        <v>-0.48064416904962892</v>
      </c>
      <c r="L81" s="9">
        <f t="shared" si="9"/>
        <v>14.721545670474846</v>
      </c>
      <c r="M81" s="9">
        <v>3.1038401253918497</v>
      </c>
      <c r="N81" s="9">
        <v>1.2019654115740904E-2</v>
      </c>
      <c r="O81" s="9">
        <v>1.0811157500768518</v>
      </c>
    </row>
    <row r="82" spans="1:15" hidden="1" x14ac:dyDescent="0.2">
      <c r="A82" s="7">
        <v>42614</v>
      </c>
      <c r="B82" s="9">
        <v>5218.2797849999997</v>
      </c>
      <c r="C82" s="9">
        <f t="shared" si="5"/>
        <v>50.859862999999677</v>
      </c>
      <c r="D82" s="9">
        <v>43.098668077777781</v>
      </c>
      <c r="E82" s="9">
        <f t="shared" si="6"/>
        <v>60.236146620722955</v>
      </c>
      <c r="F82" s="9">
        <v>21488.888253304973</v>
      </c>
      <c r="G82" s="9">
        <v>146.59088734742338</v>
      </c>
      <c r="H82" s="9">
        <f t="shared" si="7"/>
        <v>5.2944593369079675E-2</v>
      </c>
      <c r="I82" s="9">
        <f t="shared" si="8"/>
        <v>1.4841057626440715E-4</v>
      </c>
      <c r="J82" s="9">
        <v>1.1491317671092951E-2</v>
      </c>
      <c r="K82" s="9">
        <v>-0.48064416904962892</v>
      </c>
      <c r="L82" s="9">
        <f t="shared" si="9"/>
        <v>7.857537611989824E-6</v>
      </c>
      <c r="M82" s="9">
        <v>3.1038401253918497</v>
      </c>
      <c r="N82" s="9">
        <v>1.2019654115740904E-2</v>
      </c>
      <c r="O82" s="9">
        <v>1.0811157500768518</v>
      </c>
    </row>
    <row r="83" spans="1:15" hidden="1" x14ac:dyDescent="0.2">
      <c r="A83" s="7">
        <v>42644</v>
      </c>
      <c r="B83" s="9">
        <v>5300.2900390000004</v>
      </c>
      <c r="C83" s="9">
        <f t="shared" si="5"/>
        <v>82.010254000000714</v>
      </c>
      <c r="D83" s="9">
        <v>43.098668077777781</v>
      </c>
      <c r="E83" s="9">
        <f t="shared" si="6"/>
        <v>1514.111518982538</v>
      </c>
      <c r="F83" s="9">
        <v>21488.888253304973</v>
      </c>
      <c r="G83" s="9">
        <v>146.59088734742338</v>
      </c>
      <c r="H83" s="9">
        <f t="shared" si="7"/>
        <v>0.26544341620636819</v>
      </c>
      <c r="I83" s="9">
        <f t="shared" si="8"/>
        <v>1.8703198107716191E-2</v>
      </c>
      <c r="J83" s="9">
        <v>1.1491317671092951E-2</v>
      </c>
      <c r="K83" s="9">
        <v>-0.48064416904962892</v>
      </c>
      <c r="L83" s="9">
        <f t="shared" si="9"/>
        <v>4.9646407996966667E-3</v>
      </c>
      <c r="M83" s="9">
        <v>3.1038401253918497</v>
      </c>
      <c r="N83" s="9">
        <v>1.2019654115740904E-2</v>
      </c>
      <c r="O83" s="9">
        <v>1.0811157500768518</v>
      </c>
    </row>
    <row r="84" spans="1:15" hidden="1" x14ac:dyDescent="0.2">
      <c r="A84" s="7">
        <v>42675</v>
      </c>
      <c r="B84" s="9">
        <v>5199.7700199999999</v>
      </c>
      <c r="C84" s="9">
        <f t="shared" si="5"/>
        <v>-100.5200190000005</v>
      </c>
      <c r="D84" s="9">
        <v>43.098668077777781</v>
      </c>
      <c r="E84" s="9">
        <f t="shared" si="6"/>
        <v>20626.327277944798</v>
      </c>
      <c r="F84" s="9">
        <v>21488.888253304973</v>
      </c>
      <c r="G84" s="9">
        <v>146.59088734742338</v>
      </c>
      <c r="H84" s="9">
        <f t="shared" si="7"/>
        <v>-0.97972452228492946</v>
      </c>
      <c r="I84" s="9">
        <f t="shared" si="8"/>
        <v>-0.94039851669706953</v>
      </c>
      <c r="J84" s="9">
        <v>1.1491317671092951E-2</v>
      </c>
      <c r="K84" s="9">
        <v>-0.48064416904962892</v>
      </c>
      <c r="L84" s="9">
        <f t="shared" si="9"/>
        <v>0.9213314875284927</v>
      </c>
      <c r="M84" s="9">
        <v>3.1038401253918497</v>
      </c>
      <c r="N84" s="9">
        <v>1.2019654115740904E-2</v>
      </c>
      <c r="O84" s="9">
        <v>1.0811157500768518</v>
      </c>
    </row>
    <row r="85" spans="1:15" x14ac:dyDescent="0.2">
      <c r="A85" s="7">
        <v>42705</v>
      </c>
      <c r="B85" s="9">
        <v>5323.8798829999996</v>
      </c>
      <c r="C85" s="9">
        <f t="shared" si="5"/>
        <v>124.10986299999968</v>
      </c>
      <c r="D85" s="9">
        <v>43.098668077777781</v>
      </c>
      <c r="E85" s="9">
        <f t="shared" si="6"/>
        <v>6562.8137027262319</v>
      </c>
      <c r="F85" s="9">
        <v>21488.888253304973</v>
      </c>
      <c r="G85" s="9">
        <v>146.59088734742338</v>
      </c>
      <c r="H85" s="9">
        <f t="shared" si="7"/>
        <v>0.552634589967545</v>
      </c>
      <c r="I85" s="9">
        <f t="shared" si="8"/>
        <v>0.16877736143849567</v>
      </c>
      <c r="J85" s="9">
        <v>1.1491317671092951E-2</v>
      </c>
      <c r="K85" s="9">
        <v>-0.48064416904962892</v>
      </c>
      <c r="L85" s="9">
        <f t="shared" si="9"/>
        <v>9.3272207934367191E-2</v>
      </c>
      <c r="M85" s="9">
        <v>3.1038401253918497</v>
      </c>
      <c r="N85" s="9">
        <v>1.2019654115740904E-2</v>
      </c>
      <c r="O85" s="9">
        <v>1.0811157500768518</v>
      </c>
    </row>
    <row r="86" spans="1:15" x14ac:dyDescent="0.2">
      <c r="A86" s="7">
        <v>42736</v>
      </c>
      <c r="B86" s="9">
        <v>5425.6201170000004</v>
      </c>
      <c r="C86" s="9">
        <f t="shared" si="5"/>
        <v>101.74023400000078</v>
      </c>
      <c r="D86" s="9">
        <v>43.098668077777781</v>
      </c>
      <c r="E86" s="9">
        <f t="shared" si="6"/>
        <v>3438.833253810426</v>
      </c>
      <c r="F86" s="9">
        <v>21488.888253304973</v>
      </c>
      <c r="G86" s="9">
        <v>146.59088734742338</v>
      </c>
      <c r="H86" s="9">
        <f t="shared" si="7"/>
        <v>0.40003554779801082</v>
      </c>
      <c r="I86" s="9">
        <f t="shared" si="8"/>
        <v>6.4017064459465242E-2</v>
      </c>
      <c r="J86" s="9">
        <v>1.1491317671092951E-2</v>
      </c>
      <c r="K86" s="9">
        <v>-0.48064416904962892</v>
      </c>
      <c r="L86" s="9">
        <f t="shared" si="9"/>
        <v>2.5609101449462743E-2</v>
      </c>
      <c r="M86" s="9">
        <v>3.1038401253918497</v>
      </c>
      <c r="N86" s="9">
        <v>1.2019654115740904E-2</v>
      </c>
      <c r="O86" s="9">
        <v>1.0811157500768518</v>
      </c>
    </row>
    <row r="87" spans="1:15" x14ac:dyDescent="0.2">
      <c r="A87" s="7">
        <v>42767</v>
      </c>
      <c r="B87" s="9">
        <v>5654.5097660000001</v>
      </c>
      <c r="C87" s="9">
        <f t="shared" si="5"/>
        <v>228.88964899999974</v>
      </c>
      <c r="D87" s="9">
        <v>43.098668077777781</v>
      </c>
      <c r="E87" s="9">
        <f t="shared" si="6"/>
        <v>34518.288592041448</v>
      </c>
      <c r="F87" s="9">
        <v>21488.888253304973</v>
      </c>
      <c r="G87" s="9">
        <v>146.59088734742338</v>
      </c>
      <c r="H87" s="9">
        <f t="shared" si="7"/>
        <v>1.2674115307174147</v>
      </c>
      <c r="I87" s="9">
        <f t="shared" si="8"/>
        <v>2.0358836839991565</v>
      </c>
      <c r="J87" s="9">
        <v>1.1491317671092951E-2</v>
      </c>
      <c r="K87" s="9">
        <v>-0.48064416904962892</v>
      </c>
      <c r="L87" s="9">
        <f t="shared" si="9"/>
        <v>2.5803024562999806</v>
      </c>
      <c r="M87" s="9">
        <v>3.1038401253918497</v>
      </c>
      <c r="N87" s="9">
        <v>1.2019654115740904E-2</v>
      </c>
      <c r="O87" s="9">
        <v>1.0811157500768518</v>
      </c>
    </row>
    <row r="88" spans="1:15" x14ac:dyDescent="0.2">
      <c r="A88" s="7">
        <v>42795</v>
      </c>
      <c r="B88" s="9">
        <v>5874.8598629999997</v>
      </c>
      <c r="C88" s="9">
        <f t="shared" si="5"/>
        <v>220.35009699999955</v>
      </c>
      <c r="D88" s="9">
        <v>43.098668077777781</v>
      </c>
      <c r="E88" s="9">
        <f t="shared" si="6"/>
        <v>31418.069054969437</v>
      </c>
      <c r="F88" s="9">
        <v>21488.888253304973</v>
      </c>
      <c r="G88" s="9">
        <v>146.59088734742338</v>
      </c>
      <c r="H88" s="9">
        <f t="shared" si="7"/>
        <v>1.2091572138596329</v>
      </c>
      <c r="I88" s="9">
        <f t="shared" si="8"/>
        <v>1.767861808184221</v>
      </c>
      <c r="J88" s="9">
        <v>1.1491317671092951E-2</v>
      </c>
      <c r="K88" s="9">
        <v>-0.48064416904962892</v>
      </c>
      <c r="L88" s="9">
        <f t="shared" si="9"/>
        <v>2.1376228584728851</v>
      </c>
      <c r="M88" s="9">
        <v>3.1038401253918497</v>
      </c>
      <c r="N88" s="9">
        <v>1.2019654115740904E-2</v>
      </c>
      <c r="O88" s="9">
        <v>1.0811157500768518</v>
      </c>
    </row>
    <row r="89" spans="1:15" x14ac:dyDescent="0.2">
      <c r="A89" s="7">
        <v>42826</v>
      </c>
      <c r="B89" s="9">
        <v>5917.3198240000002</v>
      </c>
      <c r="C89" s="9">
        <f t="shared" si="5"/>
        <v>42.459961000000476</v>
      </c>
      <c r="D89" s="9">
        <v>43.098668077777781</v>
      </c>
      <c r="E89" s="9">
        <f t="shared" si="6"/>
        <v>0.40794673120282399</v>
      </c>
      <c r="F89" s="9">
        <v>21488.888253304973</v>
      </c>
      <c r="G89" s="9">
        <v>146.59088734742338</v>
      </c>
      <c r="H89" s="9">
        <f t="shared" si="7"/>
        <v>-4.3570721846000974E-3</v>
      </c>
      <c r="I89" s="9">
        <f t="shared" si="8"/>
        <v>-8.2714998299131951E-8</v>
      </c>
      <c r="J89" s="9">
        <v>1.1491317671092951E-2</v>
      </c>
      <c r="K89" s="9">
        <v>-0.48064416904962892</v>
      </c>
      <c r="L89" s="9">
        <f t="shared" si="9"/>
        <v>3.6039521833839218E-10</v>
      </c>
      <c r="M89" s="9">
        <v>3.1038401253918497</v>
      </c>
      <c r="N89" s="9">
        <v>1.2019654115740904E-2</v>
      </c>
      <c r="O89" s="9">
        <v>1.0811157500768518</v>
      </c>
    </row>
    <row r="90" spans="1:15" x14ac:dyDescent="0.2">
      <c r="A90" s="7">
        <v>42856</v>
      </c>
      <c r="B90" s="9">
        <v>6067.5600590000004</v>
      </c>
      <c r="C90" s="9">
        <f t="shared" si="5"/>
        <v>150.24023500000021</v>
      </c>
      <c r="D90" s="9">
        <v>43.098668077777781</v>
      </c>
      <c r="E90" s="9">
        <f t="shared" si="6"/>
        <v>11479.315362549069</v>
      </c>
      <c r="F90" s="9">
        <v>21488.888253304973</v>
      </c>
      <c r="G90" s="9">
        <v>146.59088734742338</v>
      </c>
      <c r="H90" s="9">
        <f t="shared" si="7"/>
        <v>0.73088831687262223</v>
      </c>
      <c r="I90" s="9">
        <f t="shared" si="8"/>
        <v>0.3904388810292751</v>
      </c>
      <c r="J90" s="9">
        <v>1.1491317671092951E-2</v>
      </c>
      <c r="K90" s="9">
        <v>-0.48064416904962892</v>
      </c>
      <c r="L90" s="9">
        <f t="shared" si="9"/>
        <v>0.28536721659711689</v>
      </c>
      <c r="M90" s="9">
        <v>3.1038401253918497</v>
      </c>
      <c r="N90" s="9">
        <v>1.2019654115740904E-2</v>
      </c>
      <c r="O90" s="9">
        <v>1.0811157500768518</v>
      </c>
    </row>
    <row r="91" spans="1:15" x14ac:dyDescent="0.2">
      <c r="A91" s="7">
        <v>42887</v>
      </c>
      <c r="B91" s="9">
        <v>6215.9101559999999</v>
      </c>
      <c r="C91" s="9">
        <f t="shared" si="5"/>
        <v>148.35009699999955</v>
      </c>
      <c r="D91" s="9">
        <v>43.098668077777781</v>
      </c>
      <c r="E91" s="9">
        <f t="shared" si="6"/>
        <v>11077.863290169502</v>
      </c>
      <c r="F91" s="9">
        <v>21488.888253304973</v>
      </c>
      <c r="G91" s="9">
        <v>146.59088734742338</v>
      </c>
      <c r="H91" s="9">
        <f t="shared" si="7"/>
        <v>0.71799435030892311</v>
      </c>
      <c r="I91" s="9">
        <f t="shared" si="8"/>
        <v>0.37013749441472521</v>
      </c>
      <c r="J91" s="9">
        <v>1.1491317671092951E-2</v>
      </c>
      <c r="K91" s="9">
        <v>-0.48064416904962892</v>
      </c>
      <c r="L91" s="9">
        <f t="shared" si="9"/>
        <v>0.26575662982727333</v>
      </c>
      <c r="M91" s="9">
        <v>3.1038401253918497</v>
      </c>
      <c r="N91" s="9">
        <v>1.2019654115740904E-2</v>
      </c>
      <c r="O91" s="9">
        <v>1.0811157500768518</v>
      </c>
    </row>
    <row r="92" spans="1:15" x14ac:dyDescent="0.2">
      <c r="A92" s="7">
        <v>42917</v>
      </c>
      <c r="B92" s="9">
        <v>6173.2900390000004</v>
      </c>
      <c r="C92" s="9">
        <f t="shared" si="5"/>
        <v>-42.620116999999482</v>
      </c>
      <c r="D92" s="9">
        <v>43.098668077777781</v>
      </c>
      <c r="E92" s="9">
        <f t="shared" si="6"/>
        <v>7347.7101152101686</v>
      </c>
      <c r="F92" s="9">
        <v>21488.888253304973</v>
      </c>
      <c r="G92" s="9">
        <v>146.59088734742338</v>
      </c>
      <c r="H92" s="9">
        <f t="shared" si="7"/>
        <v>-0.58474838804012419</v>
      </c>
      <c r="I92" s="9">
        <f t="shared" si="8"/>
        <v>-0.19994341238172034</v>
      </c>
      <c r="J92" s="9">
        <v>1.1491317671092951E-2</v>
      </c>
      <c r="K92" s="9">
        <v>-0.48064416904962892</v>
      </c>
      <c r="L92" s="9">
        <f t="shared" si="9"/>
        <v>0.11691658808945278</v>
      </c>
      <c r="M92" s="9">
        <v>3.1038401253918497</v>
      </c>
      <c r="N92" s="9">
        <v>1.2019654115740904E-2</v>
      </c>
      <c r="O92" s="9">
        <v>1.0811157500768518</v>
      </c>
    </row>
    <row r="93" spans="1:15" x14ac:dyDescent="0.2">
      <c r="C93" s="9">
        <f>SUM(C3:C92)</f>
        <v>3878.8801270000004</v>
      </c>
      <c r="D93" s="9"/>
      <c r="E93" s="9">
        <f>SUM(E3:E92)</f>
        <v>1912511.0545441427</v>
      </c>
      <c r="F93" s="9"/>
      <c r="G93" s="9"/>
      <c r="H93" s="9"/>
      <c r="I93" s="9">
        <f>SUM(I3:I92)</f>
        <v>-41.826723688852155</v>
      </c>
      <c r="J93" s="9"/>
      <c r="K93" s="9"/>
      <c r="L93" s="9">
        <f>SUM(L3:L92)</f>
        <v>348.17606523203489</v>
      </c>
      <c r="M93" s="9"/>
      <c r="N93" s="9"/>
      <c r="O93" s="9"/>
    </row>
  </sheetData>
  <mergeCells count="1">
    <mergeCell ref="Q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E1" workbookViewId="0">
      <selection activeCell="Q1" sqref="Q1:R6"/>
    </sheetView>
  </sheetViews>
  <sheetFormatPr baseColWidth="10" defaultRowHeight="11" x14ac:dyDescent="0.15"/>
  <cols>
    <col min="1" max="4" width="10.83203125" style="1"/>
    <col min="5" max="5" width="15.5" style="1" customWidth="1"/>
    <col min="6" max="6" width="13" style="1" customWidth="1"/>
    <col min="7" max="7" width="10.83203125" style="1"/>
    <col min="8" max="8" width="14.6640625" style="1" customWidth="1"/>
    <col min="9" max="9" width="18.33203125" style="1" customWidth="1"/>
    <col min="10" max="10" width="18.6640625" style="1" customWidth="1"/>
    <col min="11" max="11" width="10.83203125" style="1"/>
    <col min="12" max="12" width="16.5" style="1" customWidth="1"/>
    <col min="13" max="13" width="15.83203125" style="1" customWidth="1"/>
    <col min="14" max="14" width="20.1640625" style="1" customWidth="1"/>
    <col min="15" max="16" width="10.83203125" style="1"/>
    <col min="17" max="17" width="17" style="1" customWidth="1"/>
    <col min="18" max="18" width="21" style="1" customWidth="1"/>
    <col min="19" max="16384" width="10.83203125" style="1"/>
  </cols>
  <sheetData>
    <row r="1" spans="1:18" s="4" customFormat="1" ht="38" customHeight="1" x14ac:dyDescent="0.2">
      <c r="A1" s="5" t="s">
        <v>0</v>
      </c>
      <c r="B1" s="5" t="s">
        <v>1</v>
      </c>
      <c r="C1" s="5" t="s">
        <v>2</v>
      </c>
      <c r="D1" s="6" t="s">
        <v>4</v>
      </c>
      <c r="E1" s="5"/>
      <c r="F1" s="6" t="s">
        <v>6</v>
      </c>
      <c r="G1" s="6" t="s">
        <v>7</v>
      </c>
      <c r="H1" s="5"/>
      <c r="I1" s="5"/>
      <c r="J1" s="5"/>
      <c r="K1" s="6" t="s">
        <v>8</v>
      </c>
      <c r="L1" s="5"/>
      <c r="M1" s="5"/>
      <c r="N1" s="5"/>
      <c r="O1" s="6" t="s">
        <v>9</v>
      </c>
      <c r="Q1" s="26" t="s">
        <v>14</v>
      </c>
      <c r="R1" s="27"/>
    </row>
    <row r="2" spans="1:18" ht="16" x14ac:dyDescent="0.2">
      <c r="A2" s="7">
        <v>31413</v>
      </c>
      <c r="B2" s="8">
        <v>162.66999999999999</v>
      </c>
      <c r="C2" s="9"/>
      <c r="D2" s="9">
        <f>C86/83</f>
        <v>1.5713253012048192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Q2" s="15" t="s">
        <v>3</v>
      </c>
      <c r="R2" s="9">
        <v>1.5713253012048192</v>
      </c>
    </row>
    <row r="3" spans="1:18" ht="16" x14ac:dyDescent="0.2">
      <c r="A3" s="7">
        <v>31444</v>
      </c>
      <c r="B3" s="8">
        <v>159.87</v>
      </c>
      <c r="C3" s="9">
        <f>B3-B2</f>
        <v>-2.7999999999999829</v>
      </c>
      <c r="D3" s="9">
        <v>1.5713253012048192</v>
      </c>
      <c r="E3" s="9">
        <f>(C3-D3)^2</f>
        <v>19.108484888953253</v>
      </c>
      <c r="F3" s="9">
        <f>E86/82</f>
        <v>187.05779212459589</v>
      </c>
      <c r="G3" s="9">
        <f>F3^(1/2)</f>
        <v>13.676907257293072</v>
      </c>
      <c r="H3" s="9">
        <f>(C3-D3)/G3</f>
        <v>-0.31961358068534368</v>
      </c>
      <c r="I3" s="9">
        <f>H3^3</f>
        <v>-3.2649435275928763E-2</v>
      </c>
      <c r="J3" s="9">
        <f>83/6642</f>
        <v>1.2496236073471846E-2</v>
      </c>
      <c r="K3" s="9">
        <f>J3*I86</f>
        <v>-0.10613844405354181</v>
      </c>
      <c r="L3" s="9">
        <f>((C3-D3)/G3)^4</f>
        <v>1.0435202915893964E-2</v>
      </c>
      <c r="M3" s="9">
        <f>20172/6480</f>
        <v>3.1129629629629632</v>
      </c>
      <c r="N3" s="9">
        <f>6972/531360</f>
        <v>1.3121047877145438E-2</v>
      </c>
      <c r="O3" s="9">
        <f>N3*L86-M3</f>
        <v>-0.41206952594343171</v>
      </c>
      <c r="Q3" s="15" t="s">
        <v>10</v>
      </c>
      <c r="R3" s="9">
        <v>187.05779212459589</v>
      </c>
    </row>
    <row r="4" spans="1:18" ht="16" x14ac:dyDescent="0.2">
      <c r="A4" s="7">
        <v>31472</v>
      </c>
      <c r="B4" s="8">
        <v>171.09</v>
      </c>
      <c r="C4" s="9">
        <f>B4-B3</f>
        <v>11.219999999999999</v>
      </c>
      <c r="D4" s="9">
        <v>1.5713253012048192</v>
      </c>
      <c r="E4" s="9">
        <f t="shared" ref="E4:E67" si="0">(C4-D4)^2</f>
        <v>93.096923443170255</v>
      </c>
      <c r="F4" s="9">
        <v>187.05779212459589</v>
      </c>
      <c r="G4" s="9">
        <f>F4^(1/2)</f>
        <v>13.676907257293072</v>
      </c>
      <c r="H4" s="9">
        <f t="shared" ref="H4:H67" si="1">(C4-D4)/G4</f>
        <v>0.70547196945055846</v>
      </c>
      <c r="I4" s="9">
        <f t="shared" ref="I4:I67" si="2">H4^3</f>
        <v>0.35110683808079329</v>
      </c>
      <c r="J4" s="9">
        <v>1.2496236073471846E-2</v>
      </c>
      <c r="K4" s="9">
        <v>-0.10613844405354181</v>
      </c>
      <c r="L4" s="9">
        <f t="shared" ref="L4:L67" si="3">((C4-D4)/G4)^4</f>
        <v>0.24769603254841557</v>
      </c>
      <c r="M4" s="9">
        <f>20172/6480</f>
        <v>3.1129629629629632</v>
      </c>
      <c r="N4" s="9">
        <v>1.3121047877145438E-2</v>
      </c>
      <c r="O4" s="9">
        <v>-0.41206952594343171</v>
      </c>
      <c r="Q4" s="15" t="s">
        <v>11</v>
      </c>
      <c r="R4" s="9">
        <v>13.67690726</v>
      </c>
    </row>
    <row r="5" spans="1:18" ht="16" x14ac:dyDescent="0.2">
      <c r="A5" s="7">
        <v>31503</v>
      </c>
      <c r="B5" s="8">
        <v>187.92</v>
      </c>
      <c r="C5" s="9">
        <f t="shared" ref="C5:C68" si="4">B5-B4</f>
        <v>16.829999999999984</v>
      </c>
      <c r="D5" s="9">
        <v>1.5713253012048201</v>
      </c>
      <c r="E5" s="9">
        <f t="shared" si="0"/>
        <v>232.82715356365171</v>
      </c>
      <c r="F5" s="9">
        <v>187.05779212459589</v>
      </c>
      <c r="G5" s="9">
        <f t="shared" ref="G5:G68" si="5">F5^(1/2)</f>
        <v>13.676907257293072</v>
      </c>
      <c r="H5" s="9">
        <f t="shared" si="1"/>
        <v>1.1156524213950951</v>
      </c>
      <c r="I5" s="9">
        <f t="shared" si="2"/>
        <v>1.3886306188560058</v>
      </c>
      <c r="J5" s="9">
        <v>1.2496236073471846E-2</v>
      </c>
      <c r="K5" s="9">
        <v>-0.10613844405354181</v>
      </c>
      <c r="L5" s="9">
        <f t="shared" si="3"/>
        <v>1.5492291123500723</v>
      </c>
      <c r="M5" s="9">
        <f t="shared" ref="M5:M68" si="6">20172/6480</f>
        <v>3.1129629629629632</v>
      </c>
      <c r="N5" s="9">
        <v>1.3121047877145438E-2</v>
      </c>
      <c r="O5" s="9">
        <v>-0.41206952594343171</v>
      </c>
      <c r="Q5" s="15" t="s">
        <v>12</v>
      </c>
      <c r="R5" s="9">
        <v>-0.10613844405354181</v>
      </c>
    </row>
    <row r="6" spans="1:18" ht="16" x14ac:dyDescent="0.2">
      <c r="A6" s="7">
        <v>31533</v>
      </c>
      <c r="B6" s="8">
        <v>165.48</v>
      </c>
      <c r="C6" s="9">
        <f t="shared" si="4"/>
        <v>-22.439999999999998</v>
      </c>
      <c r="D6" s="9">
        <v>1.5713253012048201</v>
      </c>
      <c r="E6" s="9">
        <f t="shared" si="0"/>
        <v>576.5437427202786</v>
      </c>
      <c r="F6" s="9">
        <v>187.05779212459601</v>
      </c>
      <c r="G6" s="9">
        <f t="shared" si="5"/>
        <v>13.676907257293076</v>
      </c>
      <c r="H6" s="9">
        <f t="shared" si="1"/>
        <v>-1.7556107422166671</v>
      </c>
      <c r="I6" s="9">
        <f t="shared" si="2"/>
        <v>-5.4110891429923615</v>
      </c>
      <c r="J6" s="9">
        <v>1.2496236073471846E-2</v>
      </c>
      <c r="K6" s="9">
        <v>-0.10613844405354181</v>
      </c>
      <c r="L6" s="9">
        <f t="shared" si="3"/>
        <v>9.4997662265293688</v>
      </c>
      <c r="M6" s="9">
        <f t="shared" si="6"/>
        <v>3.1129629629629632</v>
      </c>
      <c r="N6" s="9">
        <v>1.3121047877145438E-2</v>
      </c>
      <c r="O6" s="9">
        <v>-0.41206952594343171</v>
      </c>
      <c r="Q6" s="15" t="s">
        <v>13</v>
      </c>
      <c r="R6" s="9">
        <v>-0.41206952594343171</v>
      </c>
    </row>
    <row r="7" spans="1:18" x14ac:dyDescent="0.15">
      <c r="A7" s="7">
        <v>31564</v>
      </c>
      <c r="B7" s="8">
        <v>161.27000000000001</v>
      </c>
      <c r="C7" s="9">
        <f t="shared" si="4"/>
        <v>-4.2099999999999795</v>
      </c>
      <c r="D7" s="9">
        <v>1.5713253012048201</v>
      </c>
      <c r="E7" s="9">
        <f t="shared" si="0"/>
        <v>33.42372223835077</v>
      </c>
      <c r="F7" s="9">
        <v>187.05779212459601</v>
      </c>
      <c r="G7" s="9">
        <f t="shared" si="5"/>
        <v>13.676907257293076</v>
      </c>
      <c r="H7" s="9">
        <f t="shared" si="1"/>
        <v>-0.42270706325963897</v>
      </c>
      <c r="I7" s="9">
        <f t="shared" si="2"/>
        <v>-7.5529831236158418E-2</v>
      </c>
      <c r="J7" s="9">
        <v>1.2496236073471846E-2</v>
      </c>
      <c r="K7" s="9">
        <v>-0.10613844405354181</v>
      </c>
      <c r="L7" s="9">
        <f t="shared" si="3"/>
        <v>3.1926993150332671E-2</v>
      </c>
      <c r="M7" s="9">
        <f t="shared" si="6"/>
        <v>3.1129629629629632</v>
      </c>
      <c r="N7" s="9">
        <v>1.3121047877145438E-2</v>
      </c>
      <c r="O7" s="9">
        <v>-0.41206952594343171</v>
      </c>
    </row>
    <row r="8" spans="1:18" x14ac:dyDescent="0.15">
      <c r="A8" s="7">
        <v>31594</v>
      </c>
      <c r="B8" s="8">
        <v>155.66</v>
      </c>
      <c r="C8" s="9">
        <f t="shared" si="4"/>
        <v>-5.6100000000000136</v>
      </c>
      <c r="D8" s="9">
        <v>1.5713253012048201</v>
      </c>
      <c r="E8" s="9">
        <f t="shared" si="0"/>
        <v>51.571433081724699</v>
      </c>
      <c r="F8" s="9">
        <v>187.05779212459601</v>
      </c>
      <c r="G8" s="9">
        <f t="shared" si="5"/>
        <v>13.676907257293076</v>
      </c>
      <c r="H8" s="9">
        <f t="shared" si="1"/>
        <v>-0.52506938638305545</v>
      </c>
      <c r="I8" s="9">
        <f t="shared" si="2"/>
        <v>-0.14476050644861352</v>
      </c>
      <c r="J8" s="9">
        <v>1.2496236073471846E-2</v>
      </c>
      <c r="K8" s="9">
        <v>-0.10613844405354181</v>
      </c>
      <c r="L8" s="9">
        <f t="shared" si="3"/>
        <v>7.6009310293473853E-2</v>
      </c>
      <c r="M8" s="9">
        <f t="shared" si="6"/>
        <v>3.1129629629629632</v>
      </c>
      <c r="N8" s="9">
        <v>1.3121047877145438E-2</v>
      </c>
      <c r="O8" s="9">
        <v>-0.41206952594343171</v>
      </c>
    </row>
    <row r="9" spans="1:18" x14ac:dyDescent="0.15">
      <c r="A9" s="7">
        <v>31625</v>
      </c>
      <c r="B9" s="8">
        <v>133.22</v>
      </c>
      <c r="C9" s="9">
        <f t="shared" si="4"/>
        <v>-22.439999999999998</v>
      </c>
      <c r="D9" s="9">
        <v>1.5713253012048201</v>
      </c>
      <c r="E9" s="9">
        <f t="shared" si="0"/>
        <v>576.5437427202786</v>
      </c>
      <c r="F9" s="9">
        <v>187.05779212459601</v>
      </c>
      <c r="G9" s="9">
        <f t="shared" si="5"/>
        <v>13.676907257293076</v>
      </c>
      <c r="H9" s="9">
        <f t="shared" si="1"/>
        <v>-1.7556107422166671</v>
      </c>
      <c r="I9" s="9">
        <f t="shared" si="2"/>
        <v>-5.4110891429923615</v>
      </c>
      <c r="J9" s="9">
        <v>1.2496236073471846E-2</v>
      </c>
      <c r="K9" s="9">
        <v>-0.10613844405354181</v>
      </c>
      <c r="L9" s="9">
        <f t="shared" si="3"/>
        <v>9.4997662265293688</v>
      </c>
      <c r="M9" s="9">
        <f t="shared" si="6"/>
        <v>3.1129629629629632</v>
      </c>
      <c r="N9" s="9">
        <v>1.3121047877145438E-2</v>
      </c>
      <c r="O9" s="9">
        <v>-0.41206952594343171</v>
      </c>
    </row>
    <row r="10" spans="1:18" x14ac:dyDescent="0.15">
      <c r="A10" s="7">
        <v>31656</v>
      </c>
      <c r="B10" s="8">
        <v>143.04</v>
      </c>
      <c r="C10" s="9">
        <f t="shared" si="4"/>
        <v>9.8199999999999932</v>
      </c>
      <c r="D10" s="9">
        <v>1.5713253012048201</v>
      </c>
      <c r="E10" s="9">
        <f t="shared" si="0"/>
        <v>68.04063428654365</v>
      </c>
      <c r="F10" s="9">
        <v>187.05779212459601</v>
      </c>
      <c r="G10" s="9">
        <f t="shared" si="5"/>
        <v>13.676907257293076</v>
      </c>
      <c r="H10" s="9">
        <f t="shared" si="1"/>
        <v>0.60310964632714381</v>
      </c>
      <c r="I10" s="9">
        <f t="shared" si="2"/>
        <v>0.21937585392378905</v>
      </c>
      <c r="J10" s="9">
        <v>1.2496236073471846E-2</v>
      </c>
      <c r="K10" s="9">
        <v>-0.10613844405354181</v>
      </c>
      <c r="L10" s="9">
        <f t="shared" si="3"/>
        <v>0.13230769367269157</v>
      </c>
      <c r="M10" s="9">
        <f t="shared" si="6"/>
        <v>3.1129629629629632</v>
      </c>
      <c r="N10" s="9">
        <v>1.3121047877145438E-2</v>
      </c>
      <c r="O10" s="9">
        <v>-0.41206952594343171</v>
      </c>
    </row>
    <row r="11" spans="1:18" x14ac:dyDescent="0.15">
      <c r="A11" s="7">
        <v>31686</v>
      </c>
      <c r="B11" s="8">
        <v>126.21</v>
      </c>
      <c r="C11" s="9">
        <f t="shared" si="4"/>
        <v>-16.829999999999998</v>
      </c>
      <c r="D11" s="9">
        <v>1.5713253012048201</v>
      </c>
      <c r="E11" s="9">
        <f t="shared" si="0"/>
        <v>338.60877284076059</v>
      </c>
      <c r="F11" s="9">
        <v>187.05779212459601</v>
      </c>
      <c r="G11" s="9">
        <f t="shared" si="5"/>
        <v>13.676907257293076</v>
      </c>
      <c r="H11" s="9">
        <f t="shared" si="1"/>
        <v>-1.3454302902721296</v>
      </c>
      <c r="I11" s="9">
        <f t="shared" si="2"/>
        <v>-2.4354745897373991</v>
      </c>
      <c r="J11" s="9">
        <v>1.2496236073471846E-2</v>
      </c>
      <c r="K11" s="9">
        <v>-0.10613844405354181</v>
      </c>
      <c r="L11" s="9">
        <f t="shared" si="3"/>
        <v>3.2767612842207843</v>
      </c>
      <c r="M11" s="9">
        <f t="shared" si="6"/>
        <v>3.1129629629629632</v>
      </c>
      <c r="N11" s="9">
        <v>1.3121047877145438E-2</v>
      </c>
      <c r="O11" s="9">
        <v>-0.41206952594343171</v>
      </c>
    </row>
    <row r="12" spans="1:18" x14ac:dyDescent="0.15">
      <c r="A12" s="7">
        <v>31717</v>
      </c>
      <c r="B12" s="8">
        <v>134.63</v>
      </c>
      <c r="C12" s="9">
        <f t="shared" si="4"/>
        <v>8.4200000000000017</v>
      </c>
      <c r="D12" s="9">
        <v>1.5713253012048201</v>
      </c>
      <c r="E12" s="9">
        <f t="shared" si="0"/>
        <v>46.904345129917274</v>
      </c>
      <c r="F12" s="9">
        <v>187.05779212459601</v>
      </c>
      <c r="G12" s="9">
        <f t="shared" si="5"/>
        <v>13.676907257293076</v>
      </c>
      <c r="H12" s="9">
        <f t="shared" si="1"/>
        <v>0.50074732320373039</v>
      </c>
      <c r="I12" s="9">
        <f t="shared" si="2"/>
        <v>0.12556133055812804</v>
      </c>
      <c r="J12" s="9">
        <v>1.2496236073471846E-2</v>
      </c>
      <c r="K12" s="9">
        <v>-0.10613844405354181</v>
      </c>
      <c r="L12" s="9">
        <f t="shared" si="3"/>
        <v>6.2874500174881373E-2</v>
      </c>
      <c r="M12" s="9">
        <f t="shared" si="6"/>
        <v>3.1129629629629632</v>
      </c>
      <c r="N12" s="9">
        <v>1.3121047877145438E-2</v>
      </c>
      <c r="O12" s="9">
        <v>-0.41206952594343171</v>
      </c>
    </row>
    <row r="13" spans="1:18" x14ac:dyDescent="0.15">
      <c r="A13" s="7">
        <v>31747</v>
      </c>
      <c r="B13" s="8">
        <v>135.33000000000001</v>
      </c>
      <c r="C13" s="9">
        <f t="shared" si="4"/>
        <v>0.70000000000001705</v>
      </c>
      <c r="D13" s="9">
        <v>1.5713253012048201</v>
      </c>
      <c r="E13" s="9">
        <f t="shared" si="0"/>
        <v>0.75920778051964066</v>
      </c>
      <c r="F13" s="9">
        <v>187.05779212459601</v>
      </c>
      <c r="G13" s="9">
        <f t="shared" si="5"/>
        <v>13.676907257293076</v>
      </c>
      <c r="H13" s="9">
        <f t="shared" si="1"/>
        <v>-6.3707772876808635E-2</v>
      </c>
      <c r="I13" s="9">
        <f t="shared" si="2"/>
        <v>-2.5856948431976853E-4</v>
      </c>
      <c r="J13" s="9">
        <v>1.2496236073471846E-2</v>
      </c>
      <c r="K13" s="9">
        <v>-0.10613844405354181</v>
      </c>
      <c r="L13" s="9">
        <f t="shared" si="3"/>
        <v>1.6472885979917345E-5</v>
      </c>
      <c r="M13" s="9">
        <f t="shared" si="6"/>
        <v>3.1129629629629632</v>
      </c>
      <c r="N13" s="9">
        <v>1.3121047877145438E-2</v>
      </c>
      <c r="O13" s="9">
        <v>-0.41206952594343171</v>
      </c>
    </row>
    <row r="14" spans="1:18" x14ac:dyDescent="0.15">
      <c r="A14" s="7">
        <v>31778</v>
      </c>
      <c r="B14" s="8">
        <v>151.44999999999999</v>
      </c>
      <c r="C14" s="9">
        <f t="shared" si="4"/>
        <v>16.119999999999976</v>
      </c>
      <c r="D14" s="9">
        <v>1.5713253012048201</v>
      </c>
      <c r="E14" s="9">
        <f t="shared" si="0"/>
        <v>211.66393549136234</v>
      </c>
      <c r="F14" s="9">
        <v>187.05779212459601</v>
      </c>
      <c r="G14" s="9">
        <f t="shared" si="5"/>
        <v>13.676907257293076</v>
      </c>
      <c r="H14" s="9">
        <f t="shared" si="1"/>
        <v>1.0637401003825058</v>
      </c>
      <c r="I14" s="9">
        <f t="shared" si="2"/>
        <v>1.2036676656429575</v>
      </c>
      <c r="J14" s="9">
        <v>1.2496236073471846E-2</v>
      </c>
      <c r="K14" s="9">
        <v>-0.10613844405354181</v>
      </c>
      <c r="L14" s="9">
        <f t="shared" si="3"/>
        <v>1.2803895634782161</v>
      </c>
      <c r="M14" s="9">
        <f t="shared" si="6"/>
        <v>3.1129629629629632</v>
      </c>
      <c r="N14" s="9">
        <v>1.3121047877145438E-2</v>
      </c>
      <c r="O14" s="9">
        <v>-0.41206952594343171</v>
      </c>
    </row>
    <row r="15" spans="1:18" x14ac:dyDescent="0.15">
      <c r="A15" s="7">
        <v>31809</v>
      </c>
      <c r="B15" s="8">
        <v>157.77000000000001</v>
      </c>
      <c r="C15" s="9">
        <f t="shared" si="4"/>
        <v>6.3200000000000216</v>
      </c>
      <c r="D15" s="9">
        <v>1.5713253012048201</v>
      </c>
      <c r="E15" s="9">
        <f t="shared" si="0"/>
        <v>22.549911394977698</v>
      </c>
      <c r="F15" s="9">
        <v>187.05779212459601</v>
      </c>
      <c r="G15" s="9">
        <f t="shared" si="5"/>
        <v>13.676907257293076</v>
      </c>
      <c r="H15" s="9">
        <f t="shared" si="1"/>
        <v>0.34720383851861081</v>
      </c>
      <c r="I15" s="9">
        <f t="shared" si="2"/>
        <v>4.1855598238729225E-2</v>
      </c>
      <c r="J15" s="9">
        <v>1.2496236073471846E-2</v>
      </c>
      <c r="K15" s="9">
        <v>-0.10613844405354181</v>
      </c>
      <c r="L15" s="9">
        <f t="shared" si="3"/>
        <v>1.4532424371979593E-2</v>
      </c>
      <c r="M15" s="9">
        <f t="shared" si="6"/>
        <v>3.1129629629629632</v>
      </c>
      <c r="N15" s="9">
        <v>1.3121047877145438E-2</v>
      </c>
      <c r="O15" s="9">
        <v>-0.41206952594343171</v>
      </c>
    </row>
    <row r="16" spans="1:18" x14ac:dyDescent="0.15">
      <c r="A16" s="7">
        <v>31837</v>
      </c>
      <c r="B16" s="8">
        <v>173.89</v>
      </c>
      <c r="C16" s="9">
        <f t="shared" si="4"/>
        <v>16.119999999999976</v>
      </c>
      <c r="D16" s="9">
        <v>1.5713253012048201</v>
      </c>
      <c r="E16" s="9">
        <f t="shared" si="0"/>
        <v>211.66393549136234</v>
      </c>
      <c r="F16" s="9">
        <v>187.05779212459601</v>
      </c>
      <c r="G16" s="9">
        <f t="shared" si="5"/>
        <v>13.676907257293076</v>
      </c>
      <c r="H16" s="9">
        <f t="shared" si="1"/>
        <v>1.0637401003825058</v>
      </c>
      <c r="I16" s="9">
        <f t="shared" si="2"/>
        <v>1.2036676656429575</v>
      </c>
      <c r="J16" s="9">
        <v>1.2496236073471846E-2</v>
      </c>
      <c r="K16" s="9">
        <v>-0.10613844405354181</v>
      </c>
      <c r="L16" s="9">
        <f t="shared" si="3"/>
        <v>1.2803895634782161</v>
      </c>
      <c r="M16" s="9">
        <f t="shared" si="6"/>
        <v>3.1129629629629632</v>
      </c>
      <c r="N16" s="9">
        <v>1.3121047877145438E-2</v>
      </c>
      <c r="O16" s="9">
        <v>-0.41206952594343171</v>
      </c>
    </row>
    <row r="17" spans="1:15" x14ac:dyDescent="0.15">
      <c r="A17" s="7">
        <v>31868</v>
      </c>
      <c r="B17" s="8">
        <v>174.59</v>
      </c>
      <c r="C17" s="9">
        <f t="shared" si="4"/>
        <v>0.70000000000001705</v>
      </c>
      <c r="D17" s="9">
        <v>1.5713253012048201</v>
      </c>
      <c r="E17" s="9">
        <f t="shared" si="0"/>
        <v>0.75920778051964066</v>
      </c>
      <c r="F17" s="9">
        <v>187.05779212459601</v>
      </c>
      <c r="G17" s="9">
        <f t="shared" si="5"/>
        <v>13.676907257293076</v>
      </c>
      <c r="H17" s="9">
        <f t="shared" si="1"/>
        <v>-6.3707772876808635E-2</v>
      </c>
      <c r="I17" s="9">
        <f t="shared" si="2"/>
        <v>-2.5856948431976853E-4</v>
      </c>
      <c r="J17" s="9">
        <v>1.2496236073471846E-2</v>
      </c>
      <c r="K17" s="9">
        <v>-0.10613844405354181</v>
      </c>
      <c r="L17" s="9">
        <f t="shared" si="3"/>
        <v>1.6472885979917345E-5</v>
      </c>
      <c r="M17" s="9">
        <f t="shared" si="6"/>
        <v>3.1129629629629632</v>
      </c>
      <c r="N17" s="9">
        <v>1.3121047877145438E-2</v>
      </c>
      <c r="O17" s="9">
        <v>-0.41206952594343171</v>
      </c>
    </row>
    <row r="18" spans="1:15" x14ac:dyDescent="0.15">
      <c r="A18" s="7">
        <v>31898</v>
      </c>
      <c r="B18" s="8">
        <v>204.04</v>
      </c>
      <c r="C18" s="9">
        <f t="shared" si="4"/>
        <v>29.449999999999989</v>
      </c>
      <c r="D18" s="9">
        <v>1.5713253012048201</v>
      </c>
      <c r="E18" s="9">
        <f t="shared" si="0"/>
        <v>777.22050296124189</v>
      </c>
      <c r="F18" s="9">
        <v>187.05779212459601</v>
      </c>
      <c r="G18" s="9">
        <f t="shared" si="5"/>
        <v>13.676907257293076</v>
      </c>
      <c r="H18" s="9">
        <f t="shared" si="1"/>
        <v>2.0383756484075843</v>
      </c>
      <c r="I18" s="9">
        <f t="shared" si="2"/>
        <v>8.4694004386838735</v>
      </c>
      <c r="J18" s="9">
        <v>1.2496236073471846E-2</v>
      </c>
      <c r="K18" s="9">
        <v>-0.10613844405354181</v>
      </c>
      <c r="L18" s="9">
        <f t="shared" si="3"/>
        <v>17.26381961082572</v>
      </c>
      <c r="M18" s="9">
        <f t="shared" si="6"/>
        <v>3.1129629629629632</v>
      </c>
      <c r="N18" s="9">
        <v>1.3121047877145438E-2</v>
      </c>
      <c r="O18" s="9">
        <v>-0.41206952594343171</v>
      </c>
    </row>
    <row r="19" spans="1:15" x14ac:dyDescent="0.15">
      <c r="A19" s="7">
        <v>31929</v>
      </c>
      <c r="B19" s="8">
        <v>220.17</v>
      </c>
      <c r="C19" s="9">
        <f t="shared" si="4"/>
        <v>16.129999999999995</v>
      </c>
      <c r="D19" s="9">
        <v>1.5713253012048201</v>
      </c>
      <c r="E19" s="9">
        <f t="shared" si="0"/>
        <v>211.95500898533882</v>
      </c>
      <c r="F19" s="9">
        <v>187.05779212459601</v>
      </c>
      <c r="G19" s="9">
        <f t="shared" si="5"/>
        <v>13.676907257293076</v>
      </c>
      <c r="H19" s="9">
        <f t="shared" si="1"/>
        <v>1.0644712598333885</v>
      </c>
      <c r="I19" s="9">
        <f t="shared" si="2"/>
        <v>1.2061513871196508</v>
      </c>
      <c r="J19" s="9">
        <v>1.2496236073471846E-2</v>
      </c>
      <c r="K19" s="9">
        <v>-0.10613844405354181</v>
      </c>
      <c r="L19" s="9">
        <f t="shared" si="3"/>
        <v>1.2839134865970439</v>
      </c>
      <c r="M19" s="9">
        <f t="shared" si="6"/>
        <v>3.1129629629629632</v>
      </c>
      <c r="N19" s="9">
        <v>1.3121047877145438E-2</v>
      </c>
      <c r="O19" s="9">
        <v>-0.41206952594343171</v>
      </c>
    </row>
    <row r="20" spans="1:15" x14ac:dyDescent="0.15">
      <c r="A20" s="7">
        <v>31959</v>
      </c>
      <c r="B20" s="8">
        <v>196.33</v>
      </c>
      <c r="C20" s="9">
        <f t="shared" si="4"/>
        <v>-23.839999999999975</v>
      </c>
      <c r="D20" s="9">
        <v>1.5713253012048201</v>
      </c>
      <c r="E20" s="9">
        <f t="shared" si="0"/>
        <v>645.73545356365094</v>
      </c>
      <c r="F20" s="9">
        <v>187.05779212459601</v>
      </c>
      <c r="G20" s="9">
        <f t="shared" si="5"/>
        <v>13.676907257293076</v>
      </c>
      <c r="H20" s="9">
        <f t="shared" si="1"/>
        <v>-1.8579730653400794</v>
      </c>
      <c r="I20" s="9">
        <f t="shared" si="2"/>
        <v>-6.4138417674537935</v>
      </c>
      <c r="J20" s="9">
        <v>1.2496236073471846E-2</v>
      </c>
      <c r="K20" s="9">
        <v>-0.10613844405354181</v>
      </c>
      <c r="L20" s="9">
        <f t="shared" si="3"/>
        <v>11.916745249282357</v>
      </c>
      <c r="M20" s="9">
        <f t="shared" si="6"/>
        <v>3.1129629629629632</v>
      </c>
      <c r="N20" s="9">
        <v>1.3121047877145438E-2</v>
      </c>
      <c r="O20" s="9">
        <v>-0.41206952594343171</v>
      </c>
    </row>
    <row r="21" spans="1:15" x14ac:dyDescent="0.15">
      <c r="A21" s="7">
        <v>31990</v>
      </c>
      <c r="B21" s="8">
        <v>194.23</v>
      </c>
      <c r="C21" s="9">
        <f t="shared" si="4"/>
        <v>-2.1000000000000227</v>
      </c>
      <c r="D21" s="9">
        <v>1.5713253012048201</v>
      </c>
      <c r="E21" s="9">
        <f t="shared" si="0"/>
        <v>13.478629467266829</v>
      </c>
      <c r="F21" s="9">
        <v>187.05779212459601</v>
      </c>
      <c r="G21" s="9">
        <f t="shared" si="5"/>
        <v>13.676907257293076</v>
      </c>
      <c r="H21" s="9">
        <f t="shared" si="1"/>
        <v>-0.26843241912363958</v>
      </c>
      <c r="I21" s="9">
        <f t="shared" si="2"/>
        <v>-1.9342156631249302E-2</v>
      </c>
      <c r="J21" s="9">
        <v>1.2496236073471846E-2</v>
      </c>
      <c r="K21" s="9">
        <v>-0.10613844405354181</v>
      </c>
      <c r="L21" s="9">
        <f t="shared" si="3"/>
        <v>5.1920618955945972E-3</v>
      </c>
      <c r="M21" s="9">
        <f t="shared" si="6"/>
        <v>3.1129629629629632</v>
      </c>
      <c r="N21" s="9">
        <v>1.3121047877145438E-2</v>
      </c>
      <c r="O21" s="9">
        <v>-0.41206952594343171</v>
      </c>
    </row>
    <row r="22" spans="1:15" x14ac:dyDescent="0.15">
      <c r="A22" s="7">
        <v>32021</v>
      </c>
      <c r="B22" s="8">
        <v>190.72</v>
      </c>
      <c r="C22" s="9">
        <f t="shared" si="4"/>
        <v>-3.5099999999999909</v>
      </c>
      <c r="D22" s="9">
        <v>1.5713253012048201</v>
      </c>
      <c r="E22" s="9">
        <f t="shared" si="0"/>
        <v>25.819866816664163</v>
      </c>
      <c r="F22" s="9">
        <v>187.05779212459601</v>
      </c>
      <c r="G22" s="9">
        <f t="shared" si="5"/>
        <v>13.676907257293076</v>
      </c>
      <c r="H22" s="9">
        <f t="shared" si="1"/>
        <v>-0.37152590169793281</v>
      </c>
      <c r="I22" s="9">
        <f t="shared" si="2"/>
        <v>-5.1282275877564731E-2</v>
      </c>
      <c r="J22" s="9">
        <v>1.2496236073471846E-2</v>
      </c>
      <c r="K22" s="9">
        <v>-0.10613844405354181</v>
      </c>
      <c r="L22" s="9">
        <f t="shared" si="3"/>
        <v>1.9052693786534385E-2</v>
      </c>
      <c r="M22" s="9">
        <f t="shared" si="6"/>
        <v>3.1129629629629632</v>
      </c>
      <c r="N22" s="9">
        <v>1.3121047877145438E-2</v>
      </c>
      <c r="O22" s="9">
        <v>-0.41206952594343171</v>
      </c>
    </row>
    <row r="23" spans="1:15" x14ac:dyDescent="0.15">
      <c r="A23" s="7">
        <v>32051</v>
      </c>
      <c r="B23" s="8">
        <v>186.86</v>
      </c>
      <c r="C23" s="9">
        <f t="shared" si="4"/>
        <v>-3.8599999999999852</v>
      </c>
      <c r="D23" s="9">
        <v>1.5713253012048201</v>
      </c>
      <c r="E23" s="9">
        <f t="shared" si="0"/>
        <v>29.49929452750747</v>
      </c>
      <c r="F23" s="9">
        <v>187.05779212459601</v>
      </c>
      <c r="G23" s="9">
        <f t="shared" si="5"/>
        <v>13.676907257293076</v>
      </c>
      <c r="H23" s="9">
        <f t="shared" si="1"/>
        <v>-0.39711648247878589</v>
      </c>
      <c r="I23" s="9">
        <f t="shared" si="2"/>
        <v>-6.2625865222265278E-2</v>
      </c>
      <c r="J23" s="9">
        <v>1.2496236073471846E-2</v>
      </c>
      <c r="K23" s="9">
        <v>-0.10613844405354181</v>
      </c>
      <c r="L23" s="9">
        <f t="shared" si="3"/>
        <v>2.4869763309256512E-2</v>
      </c>
      <c r="M23" s="9">
        <f t="shared" si="6"/>
        <v>3.1129629629629632</v>
      </c>
      <c r="N23" s="9">
        <v>1.3121047877145438E-2</v>
      </c>
      <c r="O23" s="9">
        <v>-0.41206952594343171</v>
      </c>
    </row>
    <row r="24" spans="1:15" x14ac:dyDescent="0.15">
      <c r="A24" s="7">
        <v>32082</v>
      </c>
      <c r="B24" s="8">
        <v>161.27000000000001</v>
      </c>
      <c r="C24" s="9">
        <f t="shared" si="4"/>
        <v>-25.590000000000003</v>
      </c>
      <c r="D24" s="9">
        <v>1.5713253012048201</v>
      </c>
      <c r="E24" s="9">
        <f t="shared" si="0"/>
        <v>737.73759211786921</v>
      </c>
      <c r="F24" s="9">
        <v>187.05779212459601</v>
      </c>
      <c r="G24" s="9">
        <f t="shared" si="5"/>
        <v>13.676907257293076</v>
      </c>
      <c r="H24" s="9">
        <f t="shared" si="1"/>
        <v>-1.9859259692443489</v>
      </c>
      <c r="I24" s="9">
        <f t="shared" si="2"/>
        <v>-7.8322973132217806</v>
      </c>
      <c r="J24" s="9">
        <v>1.2496236073471846E-2</v>
      </c>
      <c r="K24" s="9">
        <v>-0.10613844405354181</v>
      </c>
      <c r="L24" s="9">
        <f t="shared" si="3"/>
        <v>15.554362633169873</v>
      </c>
      <c r="M24" s="9">
        <f t="shared" si="6"/>
        <v>3.1129629629629632</v>
      </c>
      <c r="N24" s="9">
        <v>1.3121047877145438E-2</v>
      </c>
      <c r="O24" s="9">
        <v>-0.41206952594343171</v>
      </c>
    </row>
    <row r="25" spans="1:15" x14ac:dyDescent="0.15">
      <c r="A25" s="7">
        <v>32112</v>
      </c>
      <c r="B25" s="8">
        <v>148.65</v>
      </c>
      <c r="C25" s="9">
        <f t="shared" si="4"/>
        <v>-12.620000000000005</v>
      </c>
      <c r="D25" s="9">
        <v>1.5713253012048201</v>
      </c>
      <c r="E25" s="9">
        <f t="shared" si="0"/>
        <v>201.39371380461617</v>
      </c>
      <c r="F25" s="9">
        <v>187.05779212459601</v>
      </c>
      <c r="G25" s="9">
        <f t="shared" si="5"/>
        <v>13.676907257293076</v>
      </c>
      <c r="H25" s="9">
        <f t="shared" si="1"/>
        <v>-1.0376121614510063</v>
      </c>
      <c r="I25" s="9">
        <f t="shared" si="2"/>
        <v>-1.1171337173928726</v>
      </c>
      <c r="J25" s="9">
        <v>1.2496236073471846E-2</v>
      </c>
      <c r="K25" s="9">
        <v>-0.10613844405354181</v>
      </c>
      <c r="L25" s="9">
        <f t="shared" si="3"/>
        <v>1.1591515311338159</v>
      </c>
      <c r="M25" s="9">
        <f t="shared" si="6"/>
        <v>3.1129629629629632</v>
      </c>
      <c r="N25" s="9">
        <v>1.3121047877145438E-2</v>
      </c>
      <c r="O25" s="9">
        <v>-0.41206952594343171</v>
      </c>
    </row>
    <row r="26" spans="1:15" x14ac:dyDescent="0.15">
      <c r="A26" s="7">
        <v>32143</v>
      </c>
      <c r="B26" s="8">
        <v>155.66</v>
      </c>
      <c r="C26" s="9">
        <f t="shared" si="4"/>
        <v>7.0099999999999909</v>
      </c>
      <c r="D26" s="9">
        <v>1.5713253012048201</v>
      </c>
      <c r="E26" s="9">
        <f t="shared" si="0"/>
        <v>29.579182479314742</v>
      </c>
      <c r="F26" s="9">
        <v>187.05779212459601</v>
      </c>
      <c r="G26" s="9">
        <f t="shared" si="5"/>
        <v>13.676907257293076</v>
      </c>
      <c r="H26" s="9">
        <f t="shared" si="1"/>
        <v>0.39765384062943404</v>
      </c>
      <c r="I26" s="9">
        <f t="shared" si="2"/>
        <v>6.2880435944329557E-2</v>
      </c>
      <c r="J26" s="9">
        <v>1.2496236073471846E-2</v>
      </c>
      <c r="K26" s="9">
        <v>-0.10613844405354181</v>
      </c>
      <c r="L26" s="9">
        <f t="shared" si="3"/>
        <v>2.5004646853715763E-2</v>
      </c>
      <c r="M26" s="9">
        <f t="shared" si="6"/>
        <v>3.1129629629629632</v>
      </c>
      <c r="N26" s="9">
        <v>1.3121047877145438E-2</v>
      </c>
      <c r="O26" s="9">
        <v>-0.41206952594343171</v>
      </c>
    </row>
    <row r="27" spans="1:15" x14ac:dyDescent="0.15">
      <c r="A27" s="7">
        <v>32174</v>
      </c>
      <c r="B27" s="8">
        <v>166.01</v>
      </c>
      <c r="C27" s="9">
        <f t="shared" si="4"/>
        <v>10.349999999999994</v>
      </c>
      <c r="D27" s="9">
        <v>1.5713253012048201</v>
      </c>
      <c r="E27" s="9">
        <f t="shared" si="0"/>
        <v>77.065129467266559</v>
      </c>
      <c r="F27" s="9">
        <v>187.05779212459601</v>
      </c>
      <c r="G27" s="9">
        <f t="shared" si="5"/>
        <v>13.676907257293076</v>
      </c>
      <c r="H27" s="9">
        <f t="shared" si="1"/>
        <v>0.64186109722386497</v>
      </c>
      <c r="I27" s="9">
        <f t="shared" si="2"/>
        <v>0.26443757298605908</v>
      </c>
      <c r="J27" s="9">
        <v>1.2496236073471846E-2</v>
      </c>
      <c r="K27" s="9">
        <v>-0.10613844405354181</v>
      </c>
      <c r="L27" s="9">
        <f t="shared" si="3"/>
        <v>0.16973219074404775</v>
      </c>
      <c r="M27" s="9">
        <f t="shared" si="6"/>
        <v>3.1129629629629632</v>
      </c>
      <c r="N27" s="9">
        <v>1.3121047877145438E-2</v>
      </c>
      <c r="O27" s="9">
        <v>-0.41206952594343171</v>
      </c>
    </row>
    <row r="28" spans="1:15" x14ac:dyDescent="0.15">
      <c r="A28" s="7">
        <v>32203</v>
      </c>
      <c r="B28" s="8">
        <v>171.09</v>
      </c>
      <c r="C28" s="9">
        <f t="shared" si="4"/>
        <v>5.0800000000000125</v>
      </c>
      <c r="D28" s="9">
        <v>1.5713253012048201</v>
      </c>
      <c r="E28" s="9">
        <f t="shared" si="0"/>
        <v>12.310798141965535</v>
      </c>
      <c r="F28" s="9">
        <v>187.05779212459601</v>
      </c>
      <c r="G28" s="9">
        <f t="shared" si="5"/>
        <v>13.676907257293076</v>
      </c>
      <c r="H28" s="9">
        <f t="shared" si="1"/>
        <v>0.25654006660930062</v>
      </c>
      <c r="I28" s="9">
        <f t="shared" si="2"/>
        <v>1.688362157749548E-2</v>
      </c>
      <c r="J28" s="9">
        <v>1.2496236073471846E-2</v>
      </c>
      <c r="K28" s="9">
        <v>-0.10613844405354181</v>
      </c>
      <c r="L28" s="9">
        <f t="shared" si="3"/>
        <v>4.3313254040969152E-3</v>
      </c>
      <c r="M28" s="9">
        <f t="shared" si="6"/>
        <v>3.1129629629629632</v>
      </c>
      <c r="N28" s="9">
        <v>1.3121047877145438E-2</v>
      </c>
      <c r="O28" s="9">
        <v>-0.41206952594343171</v>
      </c>
    </row>
    <row r="29" spans="1:15" x14ac:dyDescent="0.15">
      <c r="A29" s="7">
        <v>32234</v>
      </c>
      <c r="B29" s="8">
        <v>170.39</v>
      </c>
      <c r="C29" s="9">
        <f t="shared" si="4"/>
        <v>-0.70000000000001705</v>
      </c>
      <c r="D29" s="9">
        <v>1.5713253012048201</v>
      </c>
      <c r="E29" s="9">
        <f t="shared" si="0"/>
        <v>5.1589186238932436</v>
      </c>
      <c r="F29" s="9">
        <v>187.05779212459601</v>
      </c>
      <c r="G29" s="9">
        <f t="shared" si="5"/>
        <v>13.676907257293076</v>
      </c>
      <c r="H29" s="9">
        <f t="shared" si="1"/>
        <v>-0.16607009600022515</v>
      </c>
      <c r="I29" s="9">
        <f t="shared" si="2"/>
        <v>-4.5800931433887518E-3</v>
      </c>
      <c r="J29" s="9">
        <v>1.2496236073471846E-2</v>
      </c>
      <c r="K29" s="9">
        <v>-0.10613844405354181</v>
      </c>
      <c r="L29" s="9">
        <f t="shared" si="3"/>
        <v>7.6061650801254304E-4</v>
      </c>
      <c r="M29" s="9">
        <f t="shared" si="6"/>
        <v>3.1129629629629632</v>
      </c>
      <c r="N29" s="9">
        <v>1.3121047877145438E-2</v>
      </c>
      <c r="O29" s="9">
        <v>-0.41206952594343171</v>
      </c>
    </row>
    <row r="30" spans="1:15" x14ac:dyDescent="0.15">
      <c r="A30" s="7">
        <v>32264</v>
      </c>
      <c r="B30" s="8">
        <v>174.59</v>
      </c>
      <c r="C30" s="9">
        <f t="shared" si="4"/>
        <v>4.2000000000000171</v>
      </c>
      <c r="D30" s="9">
        <v>1.5713253012048201</v>
      </c>
      <c r="E30" s="9">
        <f t="shared" si="0"/>
        <v>6.9099306720860199</v>
      </c>
      <c r="F30" s="9">
        <v>187.05779212459601</v>
      </c>
      <c r="G30" s="9">
        <f t="shared" si="5"/>
        <v>13.676907257293076</v>
      </c>
      <c r="H30" s="9">
        <f t="shared" si="1"/>
        <v>0.19219803493172641</v>
      </c>
      <c r="I30" s="9">
        <f t="shared" si="2"/>
        <v>7.099811676408478E-3</v>
      </c>
      <c r="J30" s="9">
        <v>1.2496236073471846E-2</v>
      </c>
      <c r="K30" s="9">
        <v>-0.10613844405354181</v>
      </c>
      <c r="L30" s="9">
        <f t="shared" si="3"/>
        <v>1.3645698525910357E-3</v>
      </c>
      <c r="M30" s="9">
        <f t="shared" si="6"/>
        <v>3.1129629629629632</v>
      </c>
      <c r="N30" s="9">
        <v>1.3121047877145438E-2</v>
      </c>
      <c r="O30" s="9">
        <v>-0.41206952594343171</v>
      </c>
    </row>
    <row r="31" spans="1:15" x14ac:dyDescent="0.15">
      <c r="A31" s="7">
        <v>32295</v>
      </c>
      <c r="B31" s="8">
        <v>166.88</v>
      </c>
      <c r="C31" s="9">
        <f t="shared" si="4"/>
        <v>-7.710000000000008</v>
      </c>
      <c r="D31" s="9">
        <v>1.5713253012048201</v>
      </c>
      <c r="E31" s="9">
        <f t="shared" si="0"/>
        <v>86.142999346784876</v>
      </c>
      <c r="F31" s="9">
        <v>187.05779212459601</v>
      </c>
      <c r="G31" s="9">
        <f t="shared" si="5"/>
        <v>13.676907257293076</v>
      </c>
      <c r="H31" s="9">
        <f t="shared" si="1"/>
        <v>-0.67861287106817603</v>
      </c>
      <c r="I31" s="9">
        <f t="shared" si="2"/>
        <v>-0.31251169729517597</v>
      </c>
      <c r="J31" s="9">
        <v>1.2496236073471846E-2</v>
      </c>
      <c r="K31" s="9">
        <v>-0.10613844405354181</v>
      </c>
      <c r="L31" s="9">
        <f t="shared" si="3"/>
        <v>0.21207446014386808</v>
      </c>
      <c r="M31" s="9">
        <f t="shared" si="6"/>
        <v>3.1129629629629632</v>
      </c>
      <c r="N31" s="9">
        <v>1.3121047877145438E-2</v>
      </c>
      <c r="O31" s="9">
        <v>-0.41206952594343171</v>
      </c>
    </row>
    <row r="32" spans="1:15" x14ac:dyDescent="0.15">
      <c r="A32" s="7">
        <v>32325</v>
      </c>
      <c r="B32" s="8">
        <v>181.96</v>
      </c>
      <c r="C32" s="9">
        <f t="shared" si="4"/>
        <v>15.080000000000013</v>
      </c>
      <c r="D32" s="9">
        <v>1.5713253012048201</v>
      </c>
      <c r="E32" s="9">
        <f t="shared" si="0"/>
        <v>182.48429211786942</v>
      </c>
      <c r="F32" s="9">
        <v>187.05779212459601</v>
      </c>
      <c r="G32" s="9">
        <f t="shared" si="5"/>
        <v>13.676907257293076</v>
      </c>
      <c r="H32" s="9">
        <f t="shared" si="1"/>
        <v>0.9876995174908294</v>
      </c>
      <c r="I32" s="9">
        <f t="shared" si="2"/>
        <v>0.96355059699635837</v>
      </c>
      <c r="J32" s="9">
        <v>1.2496236073471846E-2</v>
      </c>
      <c r="K32" s="9">
        <v>-0.10613844405354181</v>
      </c>
      <c r="L32" s="9">
        <f t="shared" si="3"/>
        <v>0.95169845973130374</v>
      </c>
      <c r="M32" s="9">
        <f t="shared" si="6"/>
        <v>3.1129629629629632</v>
      </c>
      <c r="N32" s="9">
        <v>1.3121047877145438E-2</v>
      </c>
      <c r="O32" s="9">
        <v>-0.41206952594343171</v>
      </c>
    </row>
    <row r="33" spans="1:15" x14ac:dyDescent="0.15">
      <c r="A33" s="7">
        <v>32356</v>
      </c>
      <c r="B33" s="8">
        <v>171.09</v>
      </c>
      <c r="C33" s="9">
        <f t="shared" si="4"/>
        <v>-10.870000000000005</v>
      </c>
      <c r="D33" s="9">
        <v>1.5713253012048201</v>
      </c>
      <c r="E33" s="9">
        <f t="shared" si="0"/>
        <v>154.7865752503993</v>
      </c>
      <c r="F33" s="9">
        <v>187.05779212459601</v>
      </c>
      <c r="G33" s="9">
        <f t="shared" si="5"/>
        <v>13.676907257293076</v>
      </c>
      <c r="H33" s="9">
        <f t="shared" si="1"/>
        <v>-0.90965925754673882</v>
      </c>
      <c r="I33" s="9">
        <f t="shared" si="2"/>
        <v>-0.75272481045159634</v>
      </c>
      <c r="J33" s="9">
        <v>1.2496236073471846E-2</v>
      </c>
      <c r="K33" s="9">
        <v>-0.10613844405354181</v>
      </c>
      <c r="L33" s="9">
        <f t="shared" si="3"/>
        <v>0.6847230922124089</v>
      </c>
      <c r="M33" s="9">
        <f t="shared" si="6"/>
        <v>3.1129629629629632</v>
      </c>
      <c r="N33" s="9">
        <v>1.3121047877145438E-2</v>
      </c>
      <c r="O33" s="9">
        <v>-0.41206952594343171</v>
      </c>
    </row>
    <row r="34" spans="1:15" x14ac:dyDescent="0.15">
      <c r="A34" s="7">
        <v>32387</v>
      </c>
      <c r="B34" s="8">
        <v>159.16999999999999</v>
      </c>
      <c r="C34" s="9">
        <f t="shared" si="4"/>
        <v>-11.920000000000016</v>
      </c>
      <c r="D34" s="9">
        <v>1.5713253012048201</v>
      </c>
      <c r="E34" s="9">
        <f t="shared" si="0"/>
        <v>182.01585838292974</v>
      </c>
      <c r="F34" s="9">
        <v>187.05779212459601</v>
      </c>
      <c r="G34" s="9">
        <f t="shared" si="5"/>
        <v>13.676907257293076</v>
      </c>
      <c r="H34" s="9">
        <f t="shared" si="1"/>
        <v>-0.98643099988930016</v>
      </c>
      <c r="I34" s="9">
        <f t="shared" si="2"/>
        <v>-0.95984285466595287</v>
      </c>
      <c r="J34" s="9">
        <v>1.2496236073471846E-2</v>
      </c>
      <c r="K34" s="9">
        <v>-0.10613844405354181</v>
      </c>
      <c r="L34" s="9">
        <f t="shared" si="3"/>
        <v>0.9468187468647361</v>
      </c>
      <c r="M34" s="9">
        <f t="shared" si="6"/>
        <v>3.1129629629629632</v>
      </c>
      <c r="N34" s="9">
        <v>1.3121047877145438E-2</v>
      </c>
      <c r="O34" s="9">
        <v>-0.41206952594343171</v>
      </c>
    </row>
    <row r="35" spans="1:15" x14ac:dyDescent="0.15">
      <c r="A35" s="7">
        <v>32417</v>
      </c>
      <c r="B35" s="8">
        <v>168.63</v>
      </c>
      <c r="C35" s="9">
        <f t="shared" si="4"/>
        <v>9.460000000000008</v>
      </c>
      <c r="D35" s="9">
        <v>1.5713253012048201</v>
      </c>
      <c r="E35" s="9">
        <f t="shared" si="0"/>
        <v>62.231188503411346</v>
      </c>
      <c r="F35" s="9">
        <v>187.05779212459601</v>
      </c>
      <c r="G35" s="9">
        <f t="shared" si="5"/>
        <v>13.676907257293076</v>
      </c>
      <c r="H35" s="9">
        <f t="shared" si="1"/>
        <v>0.57678790609540986</v>
      </c>
      <c r="I35" s="9">
        <f t="shared" si="2"/>
        <v>0.19188827422277532</v>
      </c>
      <c r="J35" s="9">
        <v>1.2496236073471846E-2</v>
      </c>
      <c r="K35" s="9">
        <v>-0.10613844405354181</v>
      </c>
      <c r="L35" s="9">
        <f t="shared" si="3"/>
        <v>0.11067883589321639</v>
      </c>
      <c r="M35" s="9">
        <f t="shared" si="6"/>
        <v>3.1129629629629632</v>
      </c>
      <c r="N35" s="9">
        <v>1.3121047877145438E-2</v>
      </c>
      <c r="O35" s="9">
        <v>-0.41206952594343171</v>
      </c>
    </row>
    <row r="36" spans="1:15" x14ac:dyDescent="0.15">
      <c r="A36" s="7">
        <v>32448</v>
      </c>
      <c r="B36" s="8">
        <v>174.94</v>
      </c>
      <c r="C36" s="9">
        <f t="shared" si="4"/>
        <v>6.3100000000000023</v>
      </c>
      <c r="D36" s="9">
        <v>1.5713253012048201</v>
      </c>
      <c r="E36" s="9">
        <f t="shared" si="0"/>
        <v>22.45503790100161</v>
      </c>
      <c r="F36" s="9">
        <v>187.05779212459601</v>
      </c>
      <c r="G36" s="9">
        <f t="shared" si="5"/>
        <v>13.676907257293076</v>
      </c>
      <c r="H36" s="9">
        <f t="shared" si="1"/>
        <v>0.34647267906772788</v>
      </c>
      <c r="I36" s="9">
        <f t="shared" si="2"/>
        <v>4.1591729763094998E-2</v>
      </c>
      <c r="J36" s="9">
        <v>1.2496236073471846E-2</v>
      </c>
      <c r="K36" s="9">
        <v>-0.10613844405354181</v>
      </c>
      <c r="L36" s="9">
        <f t="shared" si="3"/>
        <v>1.4410398038080478E-2</v>
      </c>
      <c r="M36" s="9">
        <f t="shared" si="6"/>
        <v>3.1129629629629632</v>
      </c>
      <c r="N36" s="9">
        <v>1.3121047877145438E-2</v>
      </c>
      <c r="O36" s="9">
        <v>-0.41206952594343171</v>
      </c>
    </row>
    <row r="37" spans="1:15" x14ac:dyDescent="0.15">
      <c r="A37" s="7">
        <v>32478</v>
      </c>
      <c r="B37" s="8">
        <v>178.8</v>
      </c>
      <c r="C37" s="9">
        <f t="shared" si="4"/>
        <v>3.8600000000000136</v>
      </c>
      <c r="D37" s="9">
        <v>1.5713253012048201</v>
      </c>
      <c r="E37" s="9">
        <f t="shared" si="0"/>
        <v>5.2380318769052705</v>
      </c>
      <c r="F37" s="9">
        <v>187.05779212459601</v>
      </c>
      <c r="G37" s="9">
        <f t="shared" si="5"/>
        <v>13.676907257293076</v>
      </c>
      <c r="H37" s="9">
        <f t="shared" si="1"/>
        <v>0.16733861360175417</v>
      </c>
      <c r="I37" s="9">
        <f t="shared" si="2"/>
        <v>4.6858512672879396E-3</v>
      </c>
      <c r="J37" s="9">
        <v>1.2496236073471846E-2</v>
      </c>
      <c r="K37" s="9">
        <v>-0.10613844405354181</v>
      </c>
      <c r="L37" s="9">
        <f t="shared" si="3"/>
        <v>7.8412385461198661E-4</v>
      </c>
      <c r="M37" s="9">
        <f t="shared" si="6"/>
        <v>3.1129629629629632</v>
      </c>
      <c r="N37" s="9">
        <v>1.3121047877145438E-2</v>
      </c>
      <c r="O37" s="9">
        <v>-0.41206952594343171</v>
      </c>
    </row>
    <row r="38" spans="1:15" x14ac:dyDescent="0.15">
      <c r="A38" s="7">
        <v>32509</v>
      </c>
      <c r="B38" s="8">
        <v>179.85</v>
      </c>
      <c r="C38" s="9">
        <f t="shared" si="4"/>
        <v>1.0499999999999829</v>
      </c>
      <c r="D38" s="9">
        <v>1.5713253012048201</v>
      </c>
      <c r="E38" s="9">
        <f t="shared" si="0"/>
        <v>0.27178006967631413</v>
      </c>
      <c r="F38" s="9">
        <v>187.05779212459601</v>
      </c>
      <c r="G38" s="9">
        <f t="shared" si="5"/>
        <v>13.676907257293076</v>
      </c>
      <c r="H38" s="9">
        <f t="shared" si="1"/>
        <v>-3.8117192095957625E-2</v>
      </c>
      <c r="I38" s="9">
        <f t="shared" si="2"/>
        <v>-5.5381243443761661E-5</v>
      </c>
      <c r="J38" s="9">
        <v>1.2496236073471846E-2</v>
      </c>
      <c r="K38" s="9">
        <v>-0.10613844405354181</v>
      </c>
      <c r="L38" s="9">
        <f t="shared" si="3"/>
        <v>2.1109774948588572E-6</v>
      </c>
      <c r="M38" s="9">
        <f t="shared" si="6"/>
        <v>3.1129629629629632</v>
      </c>
      <c r="N38" s="9">
        <v>1.3121047877145438E-2</v>
      </c>
      <c r="O38" s="9">
        <v>-0.41206952594343171</v>
      </c>
    </row>
    <row r="39" spans="1:15" x14ac:dyDescent="0.15">
      <c r="A39" s="7">
        <v>32540</v>
      </c>
      <c r="B39" s="8">
        <v>200.89</v>
      </c>
      <c r="C39" s="9">
        <f t="shared" si="4"/>
        <v>21.039999999999992</v>
      </c>
      <c r="D39" s="9">
        <v>1.5713253012048201</v>
      </c>
      <c r="E39" s="9">
        <f t="shared" si="0"/>
        <v>379.02929452750732</v>
      </c>
      <c r="F39" s="9">
        <v>187.05779212459601</v>
      </c>
      <c r="G39" s="9">
        <f t="shared" si="5"/>
        <v>13.676907257293076</v>
      </c>
      <c r="H39" s="9">
        <f t="shared" si="1"/>
        <v>1.423470550216219</v>
      </c>
      <c r="I39" s="9">
        <f t="shared" si="2"/>
        <v>2.8843334046718554</v>
      </c>
      <c r="J39" s="9">
        <v>1.2496236073471846E-2</v>
      </c>
      <c r="K39" s="9">
        <v>-0.10613844405354181</v>
      </c>
      <c r="L39" s="9">
        <f t="shared" si="3"/>
        <v>4.1057636585552659</v>
      </c>
      <c r="M39" s="9">
        <f t="shared" si="6"/>
        <v>3.1129629629629632</v>
      </c>
      <c r="N39" s="9">
        <v>1.3121047877145438E-2</v>
      </c>
      <c r="O39" s="9">
        <v>-0.41206952594343171</v>
      </c>
    </row>
    <row r="40" spans="1:15" x14ac:dyDescent="0.15">
      <c r="A40" s="7">
        <v>32568</v>
      </c>
      <c r="B40" s="8">
        <v>191.77</v>
      </c>
      <c r="C40" s="9">
        <f t="shared" si="4"/>
        <v>-9.1199999999999761</v>
      </c>
      <c r="D40" s="9">
        <v>1.5713253012048201</v>
      </c>
      <c r="E40" s="9">
        <f t="shared" si="0"/>
        <v>114.30443669618181</v>
      </c>
      <c r="F40" s="9">
        <v>187.05779212459601</v>
      </c>
      <c r="G40" s="9">
        <f t="shared" si="5"/>
        <v>13.676907257293076</v>
      </c>
      <c r="H40" s="9">
        <f t="shared" si="1"/>
        <v>-0.78170635364246921</v>
      </c>
      <c r="I40" s="9">
        <f t="shared" si="2"/>
        <v>-0.47767325488056944</v>
      </c>
      <c r="J40" s="9">
        <v>1.2496236073471846E-2</v>
      </c>
      <c r="K40" s="9">
        <v>-0.10613844405354181</v>
      </c>
      <c r="L40" s="9">
        <f t="shared" si="3"/>
        <v>0.37340021830521969</v>
      </c>
      <c r="M40" s="9">
        <f t="shared" si="6"/>
        <v>3.1129629629629632</v>
      </c>
      <c r="N40" s="9">
        <v>1.3121047877145438E-2</v>
      </c>
      <c r="O40" s="9">
        <v>-0.41206952594343171</v>
      </c>
    </row>
    <row r="41" spans="1:15" x14ac:dyDescent="0.15">
      <c r="A41" s="7">
        <v>32599</v>
      </c>
      <c r="B41" s="8">
        <v>194.23</v>
      </c>
      <c r="C41" s="9">
        <f t="shared" si="4"/>
        <v>2.4599999999999795</v>
      </c>
      <c r="D41" s="9">
        <v>1.5713253012048201</v>
      </c>
      <c r="E41" s="9">
        <f t="shared" si="0"/>
        <v>0.78974272027866743</v>
      </c>
      <c r="F41" s="9">
        <v>187.05779212459601</v>
      </c>
      <c r="G41" s="9">
        <f t="shared" si="5"/>
        <v>13.676907257293076</v>
      </c>
      <c r="H41" s="9">
        <f t="shared" si="1"/>
        <v>6.4976290478337667E-2</v>
      </c>
      <c r="I41" s="9">
        <f t="shared" si="2"/>
        <v>2.743245914171782E-4</v>
      </c>
      <c r="J41" s="9">
        <v>1.2496236073471846E-2</v>
      </c>
      <c r="K41" s="9">
        <v>-0.10613844405354181</v>
      </c>
      <c r="L41" s="9">
        <f t="shared" si="3"/>
        <v>1.7824594337273865E-5</v>
      </c>
      <c r="M41" s="9">
        <f t="shared" si="6"/>
        <v>3.1129629629629632</v>
      </c>
      <c r="N41" s="9">
        <v>1.3121047877145438E-2</v>
      </c>
      <c r="O41" s="9">
        <v>-0.41206952594343171</v>
      </c>
    </row>
    <row r="42" spans="1:15" x14ac:dyDescent="0.15">
      <c r="A42" s="7">
        <v>32629</v>
      </c>
      <c r="B42" s="8">
        <v>187.92</v>
      </c>
      <c r="C42" s="9">
        <f t="shared" si="4"/>
        <v>-6.3100000000000023</v>
      </c>
      <c r="D42" s="9">
        <v>1.5713253012048201</v>
      </c>
      <c r="E42" s="9">
        <f t="shared" si="0"/>
        <v>62.115288503411286</v>
      </c>
      <c r="F42" s="9">
        <v>187.05779212459601</v>
      </c>
      <c r="G42" s="9">
        <f t="shared" si="5"/>
        <v>13.676907257293076</v>
      </c>
      <c r="H42" s="9">
        <f t="shared" si="1"/>
        <v>-0.57625054794476172</v>
      </c>
      <c r="I42" s="9">
        <f t="shared" si="2"/>
        <v>-0.19135246187443486</v>
      </c>
      <c r="J42" s="9">
        <v>1.2496236073471846E-2</v>
      </c>
      <c r="K42" s="9">
        <v>-0.10613844405354181</v>
      </c>
      <c r="L42" s="9">
        <f t="shared" si="3"/>
        <v>0.11026696100572221</v>
      </c>
      <c r="M42" s="9">
        <f t="shared" si="6"/>
        <v>3.1129629629629632</v>
      </c>
      <c r="N42" s="9">
        <v>1.3121047877145438E-2</v>
      </c>
      <c r="O42" s="9">
        <v>-0.41206952594343171</v>
      </c>
    </row>
    <row r="43" spans="1:15" x14ac:dyDescent="0.15">
      <c r="A43" s="7">
        <v>32660</v>
      </c>
      <c r="B43" s="8">
        <v>177.4</v>
      </c>
      <c r="C43" s="9">
        <f t="shared" si="4"/>
        <v>-10.519999999999982</v>
      </c>
      <c r="D43" s="9">
        <v>1.5713253012048201</v>
      </c>
      <c r="E43" s="9">
        <f t="shared" si="0"/>
        <v>146.20014753955536</v>
      </c>
      <c r="F43" s="9">
        <v>187.05779212459601</v>
      </c>
      <c r="G43" s="9">
        <f t="shared" si="5"/>
        <v>13.676907257293076</v>
      </c>
      <c r="H43" s="9">
        <f t="shared" si="1"/>
        <v>-0.88406867676588374</v>
      </c>
      <c r="I43" s="9">
        <f t="shared" si="2"/>
        <v>-0.69096812012075837</v>
      </c>
      <c r="J43" s="9">
        <v>1.2496236073471846E-2</v>
      </c>
      <c r="K43" s="9">
        <v>-0.10613844405354181</v>
      </c>
      <c r="L43" s="9">
        <f t="shared" si="3"/>
        <v>0.61086327164256915</v>
      </c>
      <c r="M43" s="9">
        <f t="shared" si="6"/>
        <v>3.1129629629629632</v>
      </c>
      <c r="N43" s="9">
        <v>1.3121047877145438E-2</v>
      </c>
      <c r="O43" s="9">
        <v>-0.41206952594343171</v>
      </c>
    </row>
    <row r="44" spans="1:15" x14ac:dyDescent="0.15">
      <c r="A44" s="7">
        <v>32690</v>
      </c>
      <c r="B44" s="8">
        <v>176.7</v>
      </c>
      <c r="C44" s="9">
        <f t="shared" si="4"/>
        <v>-0.70000000000001705</v>
      </c>
      <c r="D44" s="9">
        <v>1.5713253012048201</v>
      </c>
      <c r="E44" s="9">
        <f t="shared" si="0"/>
        <v>5.1589186238932436</v>
      </c>
      <c r="F44" s="9">
        <v>187.05779212459601</v>
      </c>
      <c r="G44" s="9">
        <f t="shared" si="5"/>
        <v>13.676907257293076</v>
      </c>
      <c r="H44" s="9">
        <f t="shared" si="1"/>
        <v>-0.16607009600022515</v>
      </c>
      <c r="I44" s="9">
        <f t="shared" si="2"/>
        <v>-4.5800931433887518E-3</v>
      </c>
      <c r="J44" s="9">
        <v>1.2496236073471846E-2</v>
      </c>
      <c r="K44" s="9">
        <v>-0.10613844405354181</v>
      </c>
      <c r="L44" s="9">
        <f t="shared" si="3"/>
        <v>7.6061650801254304E-4</v>
      </c>
      <c r="M44" s="9">
        <f t="shared" si="6"/>
        <v>3.1129629629629632</v>
      </c>
      <c r="N44" s="9">
        <v>1.3121047877145438E-2</v>
      </c>
      <c r="O44" s="9">
        <v>-0.41206952594343171</v>
      </c>
    </row>
    <row r="45" spans="1:15" x14ac:dyDescent="0.15">
      <c r="A45" s="7">
        <v>32721</v>
      </c>
      <c r="B45" s="8">
        <v>179.5</v>
      </c>
      <c r="C45" s="9">
        <f t="shared" si="4"/>
        <v>2.8000000000000114</v>
      </c>
      <c r="D45" s="9">
        <v>1.5713253012048201</v>
      </c>
      <c r="E45" s="9">
        <f t="shared" si="0"/>
        <v>1.509641515459454</v>
      </c>
      <c r="F45" s="9">
        <v>187.05779212459601</v>
      </c>
      <c r="G45" s="9">
        <f t="shared" si="5"/>
        <v>13.676907257293076</v>
      </c>
      <c r="H45" s="9">
        <f t="shared" si="1"/>
        <v>8.9835711808311972E-2</v>
      </c>
      <c r="I45" s="9">
        <f t="shared" si="2"/>
        <v>7.2501507997242308E-4</v>
      </c>
      <c r="J45" s="9">
        <v>1.2496236073471846E-2</v>
      </c>
      <c r="K45" s="9">
        <v>-0.10613844405354181</v>
      </c>
      <c r="L45" s="9">
        <f t="shared" si="3"/>
        <v>6.5132245781082863E-5</v>
      </c>
      <c r="M45" s="9">
        <f t="shared" si="6"/>
        <v>3.1129629629629632</v>
      </c>
      <c r="N45" s="9">
        <v>1.3121047877145438E-2</v>
      </c>
      <c r="O45" s="9">
        <v>-0.41206952594343171</v>
      </c>
    </row>
    <row r="46" spans="1:15" x14ac:dyDescent="0.15">
      <c r="A46" s="7">
        <v>32752</v>
      </c>
      <c r="B46" s="8">
        <v>187.57</v>
      </c>
      <c r="C46" s="9">
        <f t="shared" si="4"/>
        <v>8.0699999999999932</v>
      </c>
      <c r="D46" s="9">
        <v>1.5713253012048201</v>
      </c>
      <c r="E46" s="9">
        <f t="shared" si="0"/>
        <v>42.232772840760532</v>
      </c>
      <c r="F46" s="9">
        <v>187.05779212459601</v>
      </c>
      <c r="G46" s="9">
        <f t="shared" si="5"/>
        <v>13.676907257293076</v>
      </c>
      <c r="H46" s="9">
        <f t="shared" si="1"/>
        <v>0.47515674242287625</v>
      </c>
      <c r="I46" s="9">
        <f t="shared" si="2"/>
        <v>0.10727800504100189</v>
      </c>
      <c r="J46" s="9">
        <v>1.2496236073471846E-2</v>
      </c>
      <c r="K46" s="9">
        <v>-0.10613844405354181</v>
      </c>
      <c r="L46" s="9">
        <f t="shared" si="3"/>
        <v>5.0973867408907358E-2</v>
      </c>
      <c r="M46" s="9">
        <f t="shared" si="6"/>
        <v>3.1129629629629632</v>
      </c>
      <c r="N46" s="9">
        <v>1.3121047877145438E-2</v>
      </c>
      <c r="O46" s="9">
        <v>-0.41206952594343171</v>
      </c>
    </row>
    <row r="47" spans="1:15" x14ac:dyDescent="0.15">
      <c r="A47" s="7">
        <v>32782</v>
      </c>
      <c r="B47" s="8">
        <v>189.32</v>
      </c>
      <c r="C47" s="9">
        <f t="shared" si="4"/>
        <v>1.75</v>
      </c>
      <c r="D47" s="9">
        <v>1.5713253012048201</v>
      </c>
      <c r="E47" s="9">
        <f t="shared" si="0"/>
        <v>3.1924647989548277E-2</v>
      </c>
      <c r="F47" s="9">
        <v>187.05779212459601</v>
      </c>
      <c r="G47" s="9">
        <f t="shared" si="5"/>
        <v>13.676907257293076</v>
      </c>
      <c r="H47" s="9">
        <f t="shared" si="1"/>
        <v>1.3063969465750631E-2</v>
      </c>
      <c r="I47" s="9">
        <f t="shared" si="2"/>
        <v>2.2295923725139322E-6</v>
      </c>
      <c r="J47" s="9">
        <v>1.2496236073471846E-2</v>
      </c>
      <c r="K47" s="9">
        <v>-0.10613844405354181</v>
      </c>
      <c r="L47" s="9">
        <f t="shared" si="3"/>
        <v>2.9127326675592517E-8</v>
      </c>
      <c r="M47" s="9">
        <f t="shared" si="6"/>
        <v>3.1129629629629632</v>
      </c>
      <c r="N47" s="9">
        <v>1.3121047877145438E-2</v>
      </c>
      <c r="O47" s="9">
        <v>-0.41206952594343171</v>
      </c>
    </row>
    <row r="48" spans="1:15" x14ac:dyDescent="0.15">
      <c r="A48" s="7">
        <v>32813</v>
      </c>
      <c r="B48" s="8">
        <v>178.45</v>
      </c>
      <c r="C48" s="9">
        <f t="shared" si="4"/>
        <v>-10.870000000000005</v>
      </c>
      <c r="D48" s="9">
        <v>1.5713253012048201</v>
      </c>
      <c r="E48" s="9">
        <f t="shared" si="0"/>
        <v>154.7865752503993</v>
      </c>
      <c r="F48" s="9">
        <v>187.05779212459601</v>
      </c>
      <c r="G48" s="9">
        <f t="shared" si="5"/>
        <v>13.676907257293076</v>
      </c>
      <c r="H48" s="9">
        <f t="shared" si="1"/>
        <v>-0.90965925754673882</v>
      </c>
      <c r="I48" s="9">
        <f t="shared" si="2"/>
        <v>-0.75272481045159634</v>
      </c>
      <c r="J48" s="9">
        <v>1.2496236073471846E-2</v>
      </c>
      <c r="K48" s="9">
        <v>-0.10613844405354181</v>
      </c>
      <c r="L48" s="9">
        <f t="shared" si="3"/>
        <v>0.6847230922124089</v>
      </c>
      <c r="M48" s="9">
        <f t="shared" si="6"/>
        <v>3.1129629629629632</v>
      </c>
      <c r="N48" s="9">
        <v>1.3121047877145438E-2</v>
      </c>
      <c r="O48" s="9">
        <v>-0.41206952594343171</v>
      </c>
    </row>
    <row r="49" spans="1:15" x14ac:dyDescent="0.15">
      <c r="A49" s="7">
        <v>32843</v>
      </c>
      <c r="B49" s="8">
        <v>192.12</v>
      </c>
      <c r="C49" s="9">
        <f t="shared" si="4"/>
        <v>13.670000000000016</v>
      </c>
      <c r="D49" s="9">
        <v>1.5713253012048201</v>
      </c>
      <c r="E49" s="9">
        <f t="shared" si="0"/>
        <v>146.37792946726705</v>
      </c>
      <c r="F49" s="9">
        <v>187.05779212459601</v>
      </c>
      <c r="G49" s="9">
        <f t="shared" si="5"/>
        <v>13.676907257293076</v>
      </c>
      <c r="H49" s="9">
        <f t="shared" si="1"/>
        <v>0.88460603491653411</v>
      </c>
      <c r="I49" s="9">
        <f t="shared" si="2"/>
        <v>0.69222884710989352</v>
      </c>
      <c r="J49" s="9">
        <v>1.2496236073471846E-2</v>
      </c>
      <c r="K49" s="9">
        <v>-0.10613844405354181</v>
      </c>
      <c r="L49" s="9">
        <f t="shared" si="3"/>
        <v>0.61234981569672664</v>
      </c>
      <c r="M49" s="9">
        <f t="shared" si="6"/>
        <v>3.1129629629629632</v>
      </c>
      <c r="N49" s="9">
        <v>1.3121047877145438E-2</v>
      </c>
      <c r="O49" s="9">
        <v>-0.41206952594343171</v>
      </c>
    </row>
    <row r="50" spans="1:15" x14ac:dyDescent="0.15">
      <c r="A50" s="7">
        <v>32874</v>
      </c>
      <c r="B50" s="8">
        <v>216.66</v>
      </c>
      <c r="C50" s="9">
        <f t="shared" si="4"/>
        <v>24.539999999999992</v>
      </c>
      <c r="D50" s="9">
        <v>1.5713253012048201</v>
      </c>
      <c r="E50" s="9">
        <f t="shared" si="0"/>
        <v>527.56001741907357</v>
      </c>
      <c r="F50" s="9">
        <v>187.05779212459601</v>
      </c>
      <c r="G50" s="9">
        <f t="shared" si="5"/>
        <v>13.676907257293076</v>
      </c>
      <c r="H50" s="9">
        <f t="shared" si="1"/>
        <v>1.679376358024754</v>
      </c>
      <c r="I50" s="9">
        <f t="shared" si="2"/>
        <v>4.7363534586283835</v>
      </c>
      <c r="J50" s="9">
        <v>1.2496236073471846E-2</v>
      </c>
      <c r="K50" s="9">
        <v>-0.10613844405354181</v>
      </c>
      <c r="L50" s="9">
        <f t="shared" si="3"/>
        <v>7.954120021669282</v>
      </c>
      <c r="M50" s="9">
        <f t="shared" si="6"/>
        <v>3.1129629629629632</v>
      </c>
      <c r="N50" s="9">
        <v>1.3121047877145438E-2</v>
      </c>
      <c r="O50" s="9">
        <v>-0.41206952594343171</v>
      </c>
    </row>
    <row r="51" spans="1:15" x14ac:dyDescent="0.15">
      <c r="A51" s="7">
        <v>32905</v>
      </c>
      <c r="B51" s="8">
        <v>214.21</v>
      </c>
      <c r="C51" s="9">
        <f t="shared" si="4"/>
        <v>-2.4499999999999886</v>
      </c>
      <c r="D51" s="9">
        <v>1.5713253012048201</v>
      </c>
      <c r="E51" s="9">
        <f t="shared" si="0"/>
        <v>16.171057178109944</v>
      </c>
      <c r="F51" s="9">
        <v>187.05779212459601</v>
      </c>
      <c r="G51" s="9">
        <f t="shared" si="5"/>
        <v>13.676907257293076</v>
      </c>
      <c r="H51" s="9">
        <f t="shared" si="1"/>
        <v>-0.2940229999044906</v>
      </c>
      <c r="I51" s="9">
        <f t="shared" si="2"/>
        <v>-2.5418148525819938E-2</v>
      </c>
      <c r="J51" s="9">
        <v>1.2496236073471846E-2</v>
      </c>
      <c r="K51" s="9">
        <v>-0.10613844405354181</v>
      </c>
      <c r="L51" s="9">
        <f t="shared" si="3"/>
        <v>7.4735202815794837E-3</v>
      </c>
      <c r="M51" s="9">
        <f t="shared" si="6"/>
        <v>3.1129629629629632</v>
      </c>
      <c r="N51" s="9">
        <v>1.3121047877145438E-2</v>
      </c>
      <c r="O51" s="9">
        <v>-0.41206952594343171</v>
      </c>
    </row>
    <row r="52" spans="1:15" x14ac:dyDescent="0.15">
      <c r="A52" s="7">
        <v>32933</v>
      </c>
      <c r="B52" s="8">
        <v>207.9</v>
      </c>
      <c r="C52" s="9">
        <f t="shared" si="4"/>
        <v>-6.3100000000000023</v>
      </c>
      <c r="D52" s="9">
        <v>1.5713253012048201</v>
      </c>
      <c r="E52" s="9">
        <f t="shared" si="0"/>
        <v>62.115288503411286</v>
      </c>
      <c r="F52" s="9">
        <v>187.05779212459601</v>
      </c>
      <c r="G52" s="9">
        <f t="shared" si="5"/>
        <v>13.676907257293076</v>
      </c>
      <c r="H52" s="9">
        <f t="shared" si="1"/>
        <v>-0.57625054794476172</v>
      </c>
      <c r="I52" s="9">
        <f t="shared" si="2"/>
        <v>-0.19135246187443486</v>
      </c>
      <c r="J52" s="9">
        <v>1.2496236073471846E-2</v>
      </c>
      <c r="K52" s="9">
        <v>-0.10613844405354181</v>
      </c>
      <c r="L52" s="9">
        <f t="shared" si="3"/>
        <v>0.11026696100572221</v>
      </c>
      <c r="M52" s="9">
        <f t="shared" si="6"/>
        <v>3.1129629629629632</v>
      </c>
      <c r="N52" s="9">
        <v>1.3121047877145438E-2</v>
      </c>
      <c r="O52" s="9">
        <v>-0.41206952594343171</v>
      </c>
    </row>
    <row r="53" spans="1:15" x14ac:dyDescent="0.15">
      <c r="A53" s="7">
        <v>32964</v>
      </c>
      <c r="B53" s="8">
        <v>190.02</v>
      </c>
      <c r="C53" s="9">
        <f t="shared" si="4"/>
        <v>-17.879999999999995</v>
      </c>
      <c r="D53" s="9">
        <v>1.5713253012048201</v>
      </c>
      <c r="E53" s="9">
        <f t="shared" si="0"/>
        <v>378.3540559732906</v>
      </c>
      <c r="F53" s="9">
        <v>187.05779212459601</v>
      </c>
      <c r="G53" s="9">
        <f t="shared" si="5"/>
        <v>13.676907257293076</v>
      </c>
      <c r="H53" s="9">
        <f t="shared" si="1"/>
        <v>-1.4222020326146898</v>
      </c>
      <c r="I53" s="9">
        <f t="shared" si="2"/>
        <v>-2.8766292028872527</v>
      </c>
      <c r="J53" s="9">
        <v>1.2496236073471846E-2</v>
      </c>
      <c r="K53" s="9">
        <v>-0.10613844405354181</v>
      </c>
      <c r="L53" s="9">
        <f t="shared" si="3"/>
        <v>4.0911478994250254</v>
      </c>
      <c r="M53" s="9">
        <f t="shared" si="6"/>
        <v>3.1129629629629632</v>
      </c>
      <c r="N53" s="9">
        <v>1.3121047877145438E-2</v>
      </c>
      <c r="O53" s="9">
        <v>-0.41206952594343171</v>
      </c>
    </row>
    <row r="54" spans="1:15" x14ac:dyDescent="0.15">
      <c r="A54" s="7">
        <v>32994</v>
      </c>
      <c r="B54" s="8">
        <v>174.59</v>
      </c>
      <c r="C54" s="9">
        <f t="shared" si="4"/>
        <v>-15.430000000000007</v>
      </c>
      <c r="D54" s="9">
        <v>1.5713253012048201</v>
      </c>
      <c r="E54" s="9">
        <f t="shared" si="0"/>
        <v>289.04506199738739</v>
      </c>
      <c r="F54" s="9">
        <v>187.05779212459601</v>
      </c>
      <c r="G54" s="9">
        <f t="shared" si="5"/>
        <v>13.676907257293076</v>
      </c>
      <c r="H54" s="9">
        <f t="shared" si="1"/>
        <v>-1.2430679671487161</v>
      </c>
      <c r="I54" s="9">
        <f t="shared" si="2"/>
        <v>-1.9208109619520239</v>
      </c>
      <c r="J54" s="9">
        <v>1.2496236073471846E-2</v>
      </c>
      <c r="K54" s="9">
        <v>-0.10613844405354181</v>
      </c>
      <c r="L54" s="9">
        <f t="shared" si="3"/>
        <v>2.3876985777506725</v>
      </c>
      <c r="M54" s="9">
        <f t="shared" si="6"/>
        <v>3.1129629629629632</v>
      </c>
      <c r="N54" s="9">
        <v>1.3121047877145438E-2</v>
      </c>
      <c r="O54" s="9">
        <v>-0.41206952594343171</v>
      </c>
    </row>
    <row r="55" spans="1:15" x14ac:dyDescent="0.15">
      <c r="A55" s="7">
        <v>33025</v>
      </c>
      <c r="B55" s="8">
        <v>203.69</v>
      </c>
      <c r="C55" s="9">
        <f t="shared" si="4"/>
        <v>29.099999999999994</v>
      </c>
      <c r="D55" s="9">
        <v>1.5713253012048201</v>
      </c>
      <c r="E55" s="9">
        <f t="shared" si="0"/>
        <v>757.82793067208559</v>
      </c>
      <c r="F55" s="9">
        <v>187.05779212459601</v>
      </c>
      <c r="G55" s="9">
        <f t="shared" si="5"/>
        <v>13.676907257293076</v>
      </c>
      <c r="H55" s="9">
        <f t="shared" si="1"/>
        <v>2.0127850676267314</v>
      </c>
      <c r="I55" s="9">
        <f t="shared" si="2"/>
        <v>8.1544036490670955</v>
      </c>
      <c r="J55" s="9">
        <v>1.2496236073471846E-2</v>
      </c>
      <c r="K55" s="9">
        <v>-0.10613844405354181</v>
      </c>
      <c r="L55" s="9">
        <f t="shared" si="3"/>
        <v>16.413061900243179</v>
      </c>
      <c r="M55" s="9">
        <f t="shared" si="6"/>
        <v>3.1129629629629632</v>
      </c>
      <c r="N55" s="9">
        <v>1.3121047877145438E-2</v>
      </c>
      <c r="O55" s="9">
        <v>-0.41206952594343171</v>
      </c>
    </row>
    <row r="56" spans="1:15" x14ac:dyDescent="0.15">
      <c r="A56" s="7">
        <v>33055</v>
      </c>
      <c r="B56" s="8">
        <v>211.76</v>
      </c>
      <c r="C56" s="9">
        <f t="shared" si="4"/>
        <v>8.0699999999999932</v>
      </c>
      <c r="D56" s="9">
        <v>1.5713253012048201</v>
      </c>
      <c r="E56" s="9">
        <f t="shared" si="0"/>
        <v>42.232772840760532</v>
      </c>
      <c r="F56" s="9">
        <v>187.05779212459601</v>
      </c>
      <c r="G56" s="9">
        <f t="shared" si="5"/>
        <v>13.676907257293076</v>
      </c>
      <c r="H56" s="9">
        <f t="shared" si="1"/>
        <v>0.47515674242287625</v>
      </c>
      <c r="I56" s="9">
        <f t="shared" si="2"/>
        <v>0.10727800504100189</v>
      </c>
      <c r="J56" s="9">
        <v>1.2496236073471846E-2</v>
      </c>
      <c r="K56" s="9">
        <v>-0.10613844405354181</v>
      </c>
      <c r="L56" s="9">
        <f t="shared" si="3"/>
        <v>5.0973867408907358E-2</v>
      </c>
      <c r="M56" s="9">
        <f t="shared" si="6"/>
        <v>3.1129629629629632</v>
      </c>
      <c r="N56" s="9">
        <v>1.3121047877145438E-2</v>
      </c>
      <c r="O56" s="9">
        <v>-0.41206952594343171</v>
      </c>
    </row>
    <row r="57" spans="1:15" x14ac:dyDescent="0.15">
      <c r="A57" s="7">
        <v>33086</v>
      </c>
      <c r="B57" s="8">
        <v>204.74</v>
      </c>
      <c r="C57" s="9">
        <f t="shared" si="4"/>
        <v>-7.0199999999999818</v>
      </c>
      <c r="D57" s="9">
        <v>1.5713253012048201</v>
      </c>
      <c r="E57" s="9">
        <f t="shared" si="0"/>
        <v>73.810870431121771</v>
      </c>
      <c r="F57" s="9">
        <v>187.05779212459601</v>
      </c>
      <c r="G57" s="9">
        <f t="shared" si="5"/>
        <v>13.676907257293076</v>
      </c>
      <c r="H57" s="9">
        <f t="shared" si="1"/>
        <v>-0.62816286895734863</v>
      </c>
      <c r="I57" s="9">
        <f t="shared" si="2"/>
        <v>-0.24786590071248929</v>
      </c>
      <c r="J57" s="9">
        <v>1.2496236073471846E-2</v>
      </c>
      <c r="K57" s="9">
        <v>-0.10613844405354181</v>
      </c>
      <c r="L57" s="9">
        <f t="shared" si="3"/>
        <v>0.1557001553082546</v>
      </c>
      <c r="M57" s="9">
        <f t="shared" si="6"/>
        <v>3.1129629629629632</v>
      </c>
      <c r="N57" s="9">
        <v>1.3121047877145438E-2</v>
      </c>
      <c r="O57" s="9">
        <v>-0.41206952594343171</v>
      </c>
    </row>
    <row r="58" spans="1:15" x14ac:dyDescent="0.15">
      <c r="A58" s="7">
        <v>33117</v>
      </c>
      <c r="B58" s="8">
        <v>199.49</v>
      </c>
      <c r="C58" s="9">
        <f t="shared" si="4"/>
        <v>-5.25</v>
      </c>
      <c r="D58" s="9">
        <v>1.5713253012048201</v>
      </c>
      <c r="E58" s="9">
        <f t="shared" si="0"/>
        <v>46.530478864857031</v>
      </c>
      <c r="F58" s="9">
        <v>187.05779212459601</v>
      </c>
      <c r="G58" s="9">
        <f t="shared" si="5"/>
        <v>13.676907257293076</v>
      </c>
      <c r="H58" s="9">
        <f t="shared" si="1"/>
        <v>-0.49874764615131945</v>
      </c>
      <c r="I58" s="9">
        <f t="shared" si="2"/>
        <v>-0.12406308523455359</v>
      </c>
      <c r="J58" s="9">
        <v>1.2496236073471846E-2</v>
      </c>
      <c r="K58" s="9">
        <v>-0.10613844405354181</v>
      </c>
      <c r="L58" s="9">
        <f t="shared" si="3"/>
        <v>6.1876171735004114E-2</v>
      </c>
      <c r="M58" s="9">
        <f t="shared" si="6"/>
        <v>3.1129629629629632</v>
      </c>
      <c r="N58" s="9">
        <v>1.3121047877145438E-2</v>
      </c>
      <c r="O58" s="9">
        <v>-0.41206952594343171</v>
      </c>
    </row>
    <row r="59" spans="1:15" x14ac:dyDescent="0.15">
      <c r="A59" s="7">
        <v>33147</v>
      </c>
      <c r="B59" s="8">
        <v>187.92</v>
      </c>
      <c r="C59" s="9">
        <f t="shared" si="4"/>
        <v>-11.570000000000022</v>
      </c>
      <c r="D59" s="9">
        <v>1.5713253012048201</v>
      </c>
      <c r="E59" s="9">
        <f t="shared" si="0"/>
        <v>172.6944306720865</v>
      </c>
      <c r="F59" s="9">
        <v>187.05779212459601</v>
      </c>
      <c r="G59" s="9">
        <f t="shared" si="5"/>
        <v>13.676907257293076</v>
      </c>
      <c r="H59" s="9">
        <f t="shared" si="1"/>
        <v>-0.96084041910844709</v>
      </c>
      <c r="I59" s="9">
        <f t="shared" si="2"/>
        <v>-0.88706162550094636</v>
      </c>
      <c r="J59" s="9">
        <v>1.2496236073471846E-2</v>
      </c>
      <c r="K59" s="9">
        <v>-0.10613844405354181</v>
      </c>
      <c r="L59" s="9">
        <f t="shared" si="3"/>
        <v>0.85232466402134965</v>
      </c>
      <c r="M59" s="9">
        <f t="shared" si="6"/>
        <v>3.1129629629629632</v>
      </c>
      <c r="N59" s="9">
        <v>1.3121047877145438E-2</v>
      </c>
      <c r="O59" s="9">
        <v>-0.41206952594343171</v>
      </c>
    </row>
    <row r="60" spans="1:15" x14ac:dyDescent="0.15">
      <c r="A60" s="7">
        <v>33178</v>
      </c>
      <c r="B60" s="8">
        <v>181.96</v>
      </c>
      <c r="C60" s="9">
        <f t="shared" si="4"/>
        <v>-5.9599999999999795</v>
      </c>
      <c r="D60" s="9">
        <v>1.5713253012048201</v>
      </c>
      <c r="E60" s="9">
        <f t="shared" si="0"/>
        <v>56.720860792567564</v>
      </c>
      <c r="F60" s="9">
        <v>187.05779212459601</v>
      </c>
      <c r="G60" s="9">
        <f t="shared" si="5"/>
        <v>13.676907257293076</v>
      </c>
      <c r="H60" s="9">
        <f t="shared" si="1"/>
        <v>-0.55065996716390653</v>
      </c>
      <c r="I60" s="9">
        <f t="shared" si="2"/>
        <v>-0.16697463915718302</v>
      </c>
      <c r="J60" s="9">
        <v>1.2496236073471846E-2</v>
      </c>
      <c r="K60" s="9">
        <v>-0.10613844405354181</v>
      </c>
      <c r="L60" s="9">
        <f t="shared" si="3"/>
        <v>9.1946249315499551E-2</v>
      </c>
      <c r="M60" s="9">
        <f t="shared" si="6"/>
        <v>3.1129629629629632</v>
      </c>
      <c r="N60" s="9">
        <v>1.3121047877145438E-2</v>
      </c>
      <c r="O60" s="9">
        <v>-0.41206952594343171</v>
      </c>
    </row>
    <row r="61" spans="1:15" x14ac:dyDescent="0.15">
      <c r="A61" s="7">
        <v>33208</v>
      </c>
      <c r="B61" s="8">
        <v>204.74</v>
      </c>
      <c r="C61" s="9">
        <f t="shared" si="4"/>
        <v>22.78</v>
      </c>
      <c r="D61" s="9">
        <v>1.5713253012048201</v>
      </c>
      <c r="E61" s="9">
        <f t="shared" si="0"/>
        <v>449.80788247931491</v>
      </c>
      <c r="F61" s="9">
        <v>187.05779212459601</v>
      </c>
      <c r="G61" s="9">
        <f t="shared" si="5"/>
        <v>13.676907257293076</v>
      </c>
      <c r="H61" s="9">
        <f t="shared" si="1"/>
        <v>1.5506922946696056</v>
      </c>
      <c r="I61" s="9">
        <f t="shared" si="2"/>
        <v>3.7288669427773593</v>
      </c>
      <c r="J61" s="9">
        <v>1.2496236073471846E-2</v>
      </c>
      <c r="K61" s="9">
        <v>-0.10613844405354181</v>
      </c>
      <c r="L61" s="9">
        <f t="shared" si="3"/>
        <v>5.7823252360130608</v>
      </c>
      <c r="M61" s="9">
        <f t="shared" si="6"/>
        <v>3.1129629629629632</v>
      </c>
      <c r="N61" s="9">
        <v>1.3121047877145438E-2</v>
      </c>
      <c r="O61" s="9">
        <v>-0.41206952594343171</v>
      </c>
    </row>
    <row r="62" spans="1:15" x14ac:dyDescent="0.15">
      <c r="A62" s="7">
        <v>33239</v>
      </c>
      <c r="B62" s="8">
        <v>199.13</v>
      </c>
      <c r="C62" s="9">
        <f t="shared" si="4"/>
        <v>-5.6100000000000136</v>
      </c>
      <c r="D62" s="9">
        <v>1.5713253012048201</v>
      </c>
      <c r="E62" s="9">
        <f t="shared" si="0"/>
        <v>51.571433081724699</v>
      </c>
      <c r="F62" s="9">
        <v>187.05779212459601</v>
      </c>
      <c r="G62" s="9">
        <f t="shared" si="5"/>
        <v>13.676907257293076</v>
      </c>
      <c r="H62" s="9">
        <f t="shared" si="1"/>
        <v>-0.52506938638305545</v>
      </c>
      <c r="I62" s="9">
        <f t="shared" si="2"/>
        <v>-0.14476050644861352</v>
      </c>
      <c r="J62" s="9">
        <v>1.2496236073471846E-2</v>
      </c>
      <c r="K62" s="9">
        <v>-0.10613844405354181</v>
      </c>
      <c r="L62" s="9">
        <f t="shared" si="3"/>
        <v>7.6009310293473853E-2</v>
      </c>
      <c r="M62" s="9">
        <f t="shared" si="6"/>
        <v>3.1129629629629632</v>
      </c>
      <c r="N62" s="9">
        <v>1.3121047877145438E-2</v>
      </c>
      <c r="O62" s="9">
        <v>-0.41206952594343171</v>
      </c>
    </row>
    <row r="63" spans="1:15" x14ac:dyDescent="0.15">
      <c r="A63" s="7">
        <v>33270</v>
      </c>
      <c r="B63" s="8">
        <v>204.74</v>
      </c>
      <c r="C63" s="9">
        <f t="shared" si="4"/>
        <v>5.6100000000000136</v>
      </c>
      <c r="D63" s="9">
        <v>1.5713253012048201</v>
      </c>
      <c r="E63" s="9">
        <f t="shared" si="0"/>
        <v>16.310893322688447</v>
      </c>
      <c r="F63" s="9">
        <v>187.05779212459601</v>
      </c>
      <c r="G63" s="9">
        <f t="shared" si="5"/>
        <v>13.676907257293076</v>
      </c>
      <c r="H63" s="9">
        <f t="shared" si="1"/>
        <v>0.29529151750602173</v>
      </c>
      <c r="I63" s="9">
        <f t="shared" si="2"/>
        <v>2.5748558167132337E-2</v>
      </c>
      <c r="J63" s="9">
        <v>1.2496236073471846E-2</v>
      </c>
      <c r="K63" s="9">
        <v>-0.10613844405354181</v>
      </c>
      <c r="L63" s="9">
        <f t="shared" si="3"/>
        <v>7.6033308147645763E-3</v>
      </c>
      <c r="M63" s="9">
        <f t="shared" si="6"/>
        <v>3.1129629629629632</v>
      </c>
      <c r="N63" s="9">
        <v>1.3121047877145438E-2</v>
      </c>
      <c r="O63" s="9">
        <v>-0.41206952594343171</v>
      </c>
    </row>
    <row r="64" spans="1:15" x14ac:dyDescent="0.15">
      <c r="A64" s="7">
        <v>33298</v>
      </c>
      <c r="B64" s="8">
        <v>219.12</v>
      </c>
      <c r="C64" s="9">
        <f t="shared" si="4"/>
        <v>14.379999999999995</v>
      </c>
      <c r="D64" s="9">
        <v>1.5713253012048201</v>
      </c>
      <c r="E64" s="9">
        <f t="shared" si="0"/>
        <v>164.0621475395557</v>
      </c>
      <c r="F64" s="9">
        <v>187.05779212459601</v>
      </c>
      <c r="G64" s="9">
        <f t="shared" si="5"/>
        <v>13.676907257293076</v>
      </c>
      <c r="H64" s="9">
        <f t="shared" si="1"/>
        <v>0.93651835592912114</v>
      </c>
      <c r="I64" s="9">
        <f t="shared" si="2"/>
        <v>0.82138899929709341</v>
      </c>
      <c r="J64" s="9">
        <v>1.2496236073471846E-2</v>
      </c>
      <c r="K64" s="9">
        <v>-0.10613844405354181</v>
      </c>
      <c r="L64" s="9">
        <f t="shared" si="3"/>
        <v>0.76924587519998</v>
      </c>
      <c r="M64" s="9">
        <f t="shared" si="6"/>
        <v>3.1129629629629632</v>
      </c>
      <c r="N64" s="9">
        <v>1.3121047877145438E-2</v>
      </c>
      <c r="O64" s="9">
        <v>-0.41206952594343171</v>
      </c>
    </row>
    <row r="65" spans="1:15" x14ac:dyDescent="0.15">
      <c r="A65" s="7">
        <v>33329</v>
      </c>
      <c r="B65" s="8">
        <v>238.4</v>
      </c>
      <c r="C65" s="9">
        <f t="shared" si="4"/>
        <v>19.28</v>
      </c>
      <c r="D65" s="9">
        <v>1.5713253012048201</v>
      </c>
      <c r="E65" s="9">
        <f t="shared" si="0"/>
        <v>313.59715958774865</v>
      </c>
      <c r="F65" s="9">
        <v>187.05779212459601</v>
      </c>
      <c r="G65" s="9">
        <f t="shared" si="5"/>
        <v>13.676907257293076</v>
      </c>
      <c r="H65" s="9">
        <f t="shared" si="1"/>
        <v>1.2947864868610706</v>
      </c>
      <c r="I65" s="9">
        <f t="shared" si="2"/>
        <v>2.1706733514836647</v>
      </c>
      <c r="J65" s="9">
        <v>1.2496236073471846E-2</v>
      </c>
      <c r="K65" s="9">
        <v>-0.10613844405354181</v>
      </c>
      <c r="L65" s="9">
        <f t="shared" si="3"/>
        <v>2.8105585228904801</v>
      </c>
      <c r="M65" s="9">
        <f t="shared" si="6"/>
        <v>3.1129629629629632</v>
      </c>
      <c r="N65" s="9">
        <v>1.3121047877145438E-2</v>
      </c>
      <c r="O65" s="9">
        <v>-0.41206952594343171</v>
      </c>
    </row>
    <row r="66" spans="1:15" x14ac:dyDescent="0.15">
      <c r="A66" s="7">
        <v>33359</v>
      </c>
      <c r="B66" s="8">
        <v>253.48</v>
      </c>
      <c r="C66" s="9">
        <f t="shared" si="4"/>
        <v>15.079999999999984</v>
      </c>
      <c r="D66" s="9">
        <v>1.5713253012048201</v>
      </c>
      <c r="E66" s="9">
        <f t="shared" si="0"/>
        <v>182.48429211786865</v>
      </c>
      <c r="F66" s="9">
        <v>187.05779212459601</v>
      </c>
      <c r="G66" s="9">
        <f t="shared" si="5"/>
        <v>13.676907257293076</v>
      </c>
      <c r="H66" s="9">
        <f t="shared" si="1"/>
        <v>0.98769951749082729</v>
      </c>
      <c r="I66" s="9">
        <f t="shared" si="2"/>
        <v>0.96355059699635226</v>
      </c>
      <c r="J66" s="9">
        <v>1.2496236073471846E-2</v>
      </c>
      <c r="K66" s="9">
        <v>-0.10613844405354181</v>
      </c>
      <c r="L66" s="9">
        <f t="shared" si="3"/>
        <v>0.95169845973129574</v>
      </c>
      <c r="M66" s="9">
        <f t="shared" si="6"/>
        <v>3.1129629629629632</v>
      </c>
      <c r="N66" s="9">
        <v>1.3121047877145438E-2</v>
      </c>
      <c r="O66" s="9">
        <v>-0.41206952594343171</v>
      </c>
    </row>
    <row r="67" spans="1:15" x14ac:dyDescent="0.15">
      <c r="A67" s="7">
        <v>33390</v>
      </c>
      <c r="B67" s="8">
        <v>267.5</v>
      </c>
      <c r="C67" s="9">
        <f t="shared" si="4"/>
        <v>14.02000000000001</v>
      </c>
      <c r="D67" s="9">
        <v>1.5713253012048201</v>
      </c>
      <c r="E67" s="9">
        <f t="shared" si="0"/>
        <v>154.96950175642354</v>
      </c>
      <c r="F67" s="9">
        <v>187.05779212459601</v>
      </c>
      <c r="G67" s="9">
        <f t="shared" si="5"/>
        <v>13.676907257293076</v>
      </c>
      <c r="H67" s="9">
        <f t="shared" si="1"/>
        <v>0.91019661569738719</v>
      </c>
      <c r="I67" s="9">
        <f t="shared" si="2"/>
        <v>0.75405955792022927</v>
      </c>
      <c r="J67" s="9">
        <v>1.2496236073471846E-2</v>
      </c>
      <c r="K67" s="9">
        <v>-0.10613844405354181</v>
      </c>
      <c r="L67" s="9">
        <f t="shared" si="3"/>
        <v>0.68634245765326063</v>
      </c>
      <c r="M67" s="9">
        <f t="shared" si="6"/>
        <v>3.1129629629629632</v>
      </c>
      <c r="N67" s="9">
        <v>1.3121047877145438E-2</v>
      </c>
      <c r="O67" s="9">
        <v>-0.41206952594343171</v>
      </c>
    </row>
    <row r="68" spans="1:15" x14ac:dyDescent="0.15">
      <c r="A68" s="7">
        <v>33420</v>
      </c>
      <c r="B68" s="8">
        <v>250.32</v>
      </c>
      <c r="C68" s="9">
        <f t="shared" si="4"/>
        <v>-17.180000000000007</v>
      </c>
      <c r="D68" s="9">
        <v>1.5713253012048201</v>
      </c>
      <c r="E68" s="9">
        <f t="shared" ref="E68:E85" si="7">(C68-D68)^2</f>
        <v>351.61220055160425</v>
      </c>
      <c r="F68" s="9">
        <v>187.05779212459601</v>
      </c>
      <c r="G68" s="9">
        <f t="shared" si="5"/>
        <v>13.676907257293076</v>
      </c>
      <c r="H68" s="9">
        <f t="shared" ref="H68:H85" si="8">(C68-D68)/G68</f>
        <v>-1.3710208710529836</v>
      </c>
      <c r="I68" s="9">
        <f t="shared" ref="I68:I85" si="9">H68^3</f>
        <v>-2.5771055030523393</v>
      </c>
      <c r="J68" s="9">
        <v>1.2496236073471846E-2</v>
      </c>
      <c r="K68" s="9">
        <v>-0.10613844405354181</v>
      </c>
      <c r="L68" s="9">
        <f t="shared" ref="L68:L85" si="10">((C68-D68)/G68)^4</f>
        <v>3.5332654315902556</v>
      </c>
      <c r="M68" s="9">
        <f t="shared" si="6"/>
        <v>3.1129629629629632</v>
      </c>
      <c r="N68" s="9">
        <v>1.3121047877145438E-2</v>
      </c>
      <c r="O68" s="9">
        <v>-0.41206952594343171</v>
      </c>
    </row>
    <row r="69" spans="1:15" x14ac:dyDescent="0.15">
      <c r="A69" s="7">
        <v>33451</v>
      </c>
      <c r="B69" s="8">
        <v>268.2</v>
      </c>
      <c r="C69" s="9">
        <f t="shared" ref="C69:C85" si="11">B69-B68</f>
        <v>17.879999999999995</v>
      </c>
      <c r="D69" s="9">
        <v>1.5713253012048201</v>
      </c>
      <c r="E69" s="9">
        <f t="shared" si="7"/>
        <v>265.97287043112192</v>
      </c>
      <c r="F69" s="9">
        <v>187.05779212459601</v>
      </c>
      <c r="G69" s="9">
        <f t="shared" ref="G69:G85" si="12">F69^(1/2)</f>
        <v>13.676907257293076</v>
      </c>
      <c r="H69" s="9">
        <f t="shared" si="8"/>
        <v>1.1924241637376563</v>
      </c>
      <c r="I69" s="9">
        <f t="shared" si="9"/>
        <v>1.6954785684067346</v>
      </c>
      <c r="J69" s="9">
        <v>1.2496236073471846E-2</v>
      </c>
      <c r="K69" s="9">
        <v>-0.10613844405354181</v>
      </c>
      <c r="L69" s="9">
        <f t="shared" si="10"/>
        <v>2.0217296140675192</v>
      </c>
      <c r="M69" s="9">
        <f t="shared" ref="M69:M85" si="13">20172/6480</f>
        <v>3.1129629629629632</v>
      </c>
      <c r="N69" s="9">
        <v>1.3121047877145438E-2</v>
      </c>
      <c r="O69" s="9">
        <v>-0.41206952594343171</v>
      </c>
    </row>
    <row r="70" spans="1:15" x14ac:dyDescent="0.15">
      <c r="A70" s="7">
        <v>33482</v>
      </c>
      <c r="B70" s="8">
        <v>280.12</v>
      </c>
      <c r="C70" s="9">
        <f t="shared" si="11"/>
        <v>11.920000000000016</v>
      </c>
      <c r="D70" s="9">
        <v>1.5713253012048201</v>
      </c>
      <c r="E70" s="9">
        <f t="shared" si="7"/>
        <v>107.09506802148385</v>
      </c>
      <c r="F70" s="9">
        <v>187.05779212459601</v>
      </c>
      <c r="G70" s="9">
        <f t="shared" si="12"/>
        <v>13.676907257293076</v>
      </c>
      <c r="H70" s="9">
        <f t="shared" si="8"/>
        <v>0.7566531310122665</v>
      </c>
      <c r="I70" s="9">
        <f t="shared" si="9"/>
        <v>0.43320204742100327</v>
      </c>
      <c r="J70" s="9">
        <v>1.2496236073471846E-2</v>
      </c>
      <c r="K70" s="9">
        <v>-0.10613844405354181</v>
      </c>
      <c r="L70" s="9">
        <f t="shared" si="10"/>
        <v>0.32778368554202647</v>
      </c>
      <c r="M70" s="9">
        <f t="shared" si="13"/>
        <v>3.1129629629629632</v>
      </c>
      <c r="N70" s="9">
        <v>1.3121047877145438E-2</v>
      </c>
      <c r="O70" s="9">
        <v>-0.41206952594343171</v>
      </c>
    </row>
    <row r="71" spans="1:15" x14ac:dyDescent="0.15">
      <c r="A71" s="7">
        <v>33512</v>
      </c>
      <c r="B71" s="8">
        <v>289.58999999999997</v>
      </c>
      <c r="C71" s="9">
        <f t="shared" si="11"/>
        <v>9.4699999999999704</v>
      </c>
      <c r="D71" s="9">
        <v>1.5713253012048201</v>
      </c>
      <c r="E71" s="9">
        <f t="shared" si="7"/>
        <v>62.389061997386662</v>
      </c>
      <c r="F71" s="9">
        <v>187.05779212459601</v>
      </c>
      <c r="G71" s="9">
        <f t="shared" si="12"/>
        <v>13.676907257293076</v>
      </c>
      <c r="H71" s="9">
        <f t="shared" si="8"/>
        <v>0.57751906554628862</v>
      </c>
      <c r="I71" s="9">
        <f t="shared" si="9"/>
        <v>0.19261893544130287</v>
      </c>
      <c r="J71" s="9">
        <v>1.2496236073471846E-2</v>
      </c>
      <c r="K71" s="9">
        <v>-0.10613844405354181</v>
      </c>
      <c r="L71" s="9">
        <f t="shared" si="10"/>
        <v>0.11124110760258214</v>
      </c>
      <c r="M71" s="9">
        <f t="shared" si="13"/>
        <v>3.1129629629629632</v>
      </c>
      <c r="N71" s="9">
        <v>1.3121047877145438E-2</v>
      </c>
      <c r="O71" s="9">
        <v>-0.41206952594343171</v>
      </c>
    </row>
    <row r="72" spans="1:15" x14ac:dyDescent="0.15">
      <c r="A72" s="7">
        <v>33543</v>
      </c>
      <c r="B72" s="8">
        <v>256.98</v>
      </c>
      <c r="C72" s="9">
        <f t="shared" si="11"/>
        <v>-32.609999999999957</v>
      </c>
      <c r="D72" s="9">
        <v>1.5713253012048201</v>
      </c>
      <c r="E72" s="9">
        <f t="shared" si="7"/>
        <v>1168.3629993467821</v>
      </c>
      <c r="F72" s="9">
        <v>187.05779212459601</v>
      </c>
      <c r="G72" s="9">
        <f t="shared" si="12"/>
        <v>13.676907257293076</v>
      </c>
      <c r="H72" s="9">
        <f t="shared" si="8"/>
        <v>-2.4991999037631789</v>
      </c>
      <c r="I72" s="9">
        <f t="shared" si="9"/>
        <v>-15.610002996202331</v>
      </c>
      <c r="J72" s="9">
        <v>1.2496236073471846E-2</v>
      </c>
      <c r="K72" s="9">
        <v>-0.10613844405354181</v>
      </c>
      <c r="L72" s="9">
        <f t="shared" si="10"/>
        <v>39.012517985851801</v>
      </c>
      <c r="M72" s="9">
        <f t="shared" si="13"/>
        <v>3.1129629629629632</v>
      </c>
      <c r="N72" s="9">
        <v>1.3121047877145438E-2</v>
      </c>
      <c r="O72" s="9">
        <v>-0.41206952594343171</v>
      </c>
    </row>
    <row r="73" spans="1:15" x14ac:dyDescent="0.15">
      <c r="A73" s="7">
        <v>33573</v>
      </c>
      <c r="B73" s="8">
        <v>245.41</v>
      </c>
      <c r="C73" s="9">
        <f t="shared" si="11"/>
        <v>-11.570000000000022</v>
      </c>
      <c r="D73" s="9">
        <v>1.5713253012048201</v>
      </c>
      <c r="E73" s="9">
        <f t="shared" si="7"/>
        <v>172.6944306720865</v>
      </c>
      <c r="F73" s="9">
        <v>187.05779212459601</v>
      </c>
      <c r="G73" s="9">
        <f t="shared" si="12"/>
        <v>13.676907257293076</v>
      </c>
      <c r="H73" s="9">
        <f t="shared" si="8"/>
        <v>-0.96084041910844709</v>
      </c>
      <c r="I73" s="9">
        <f t="shared" si="9"/>
        <v>-0.88706162550094636</v>
      </c>
      <c r="J73" s="9">
        <v>1.2496236073471846E-2</v>
      </c>
      <c r="K73" s="9">
        <v>-0.10613844405354181</v>
      </c>
      <c r="L73" s="9">
        <f t="shared" si="10"/>
        <v>0.85232466402134965</v>
      </c>
      <c r="M73" s="9">
        <f t="shared" si="13"/>
        <v>3.1129629629629632</v>
      </c>
      <c r="N73" s="9">
        <v>1.3121047877145438E-2</v>
      </c>
      <c r="O73" s="9">
        <v>-0.41206952594343171</v>
      </c>
    </row>
    <row r="74" spans="1:15" x14ac:dyDescent="0.15">
      <c r="A74" s="7">
        <v>33604</v>
      </c>
      <c r="B74" s="8">
        <v>230.34</v>
      </c>
      <c r="C74" s="9">
        <f t="shared" si="11"/>
        <v>-15.069999999999993</v>
      </c>
      <c r="D74" s="9">
        <v>1.5713253012048201</v>
      </c>
      <c r="E74" s="9">
        <f t="shared" si="7"/>
        <v>276.93370778051946</v>
      </c>
      <c r="F74" s="9">
        <v>187.05779212459601</v>
      </c>
      <c r="G74" s="9">
        <f t="shared" si="12"/>
        <v>13.676907257293076</v>
      </c>
      <c r="H74" s="9">
        <f t="shared" si="8"/>
        <v>-1.21674622691698</v>
      </c>
      <c r="I74" s="9">
        <f t="shared" si="9"/>
        <v>-1.801357966545625</v>
      </c>
      <c r="J74" s="9">
        <v>1.2496236073471846E-2</v>
      </c>
      <c r="K74" s="9">
        <v>-0.10613844405354181</v>
      </c>
      <c r="L74" s="9">
        <f t="shared" si="10"/>
        <v>2.1917955091212327</v>
      </c>
      <c r="M74" s="9">
        <f t="shared" si="13"/>
        <v>3.1129629629629632</v>
      </c>
      <c r="N74" s="9">
        <v>1.3121047877145438E-2</v>
      </c>
      <c r="O74" s="9">
        <v>-0.41206952594343171</v>
      </c>
    </row>
    <row r="75" spans="1:15" x14ac:dyDescent="0.15">
      <c r="A75" s="7">
        <v>33635</v>
      </c>
      <c r="B75" s="8">
        <v>229.99</v>
      </c>
      <c r="C75" s="9">
        <f t="shared" si="11"/>
        <v>-0.34999999999999432</v>
      </c>
      <c r="D75" s="9">
        <v>1.5713253012048201</v>
      </c>
      <c r="E75" s="9">
        <f t="shared" si="7"/>
        <v>3.6914909130497708</v>
      </c>
      <c r="F75" s="9">
        <v>187.05779212459601</v>
      </c>
      <c r="G75" s="9">
        <f t="shared" si="12"/>
        <v>13.676907257293076</v>
      </c>
      <c r="H75" s="9">
        <f t="shared" si="8"/>
        <v>-0.14047951521936999</v>
      </c>
      <c r="I75" s="9">
        <f t="shared" si="9"/>
        <v>-2.7722921777913684E-3</v>
      </c>
      <c r="J75" s="9">
        <v>1.2496236073471846E-2</v>
      </c>
      <c r="K75" s="9">
        <v>-0.10613844405354181</v>
      </c>
      <c r="L75" s="9">
        <f t="shared" si="10"/>
        <v>3.8945026118258289E-4</v>
      </c>
      <c r="M75" s="9">
        <f t="shared" si="13"/>
        <v>3.1129629629629632</v>
      </c>
      <c r="N75" s="9">
        <v>1.3121047877145438E-2</v>
      </c>
      <c r="O75" s="9">
        <v>-0.41206952594343171</v>
      </c>
    </row>
    <row r="76" spans="1:15" x14ac:dyDescent="0.15">
      <c r="A76" s="7">
        <v>33664</v>
      </c>
      <c r="B76" s="8">
        <v>234.19</v>
      </c>
      <c r="C76" s="9">
        <f t="shared" si="11"/>
        <v>4.1999999999999886</v>
      </c>
      <c r="D76" s="9">
        <v>1.5713253012048201</v>
      </c>
      <c r="E76" s="9">
        <f t="shared" si="7"/>
        <v>6.9099306720858706</v>
      </c>
      <c r="F76" s="9">
        <v>187.05779212459601</v>
      </c>
      <c r="G76" s="9">
        <f t="shared" si="12"/>
        <v>13.676907257293076</v>
      </c>
      <c r="H76" s="9">
        <f t="shared" si="8"/>
        <v>0.19219803493172433</v>
      </c>
      <c r="I76" s="9">
        <f t="shared" si="9"/>
        <v>7.0998116764082481E-3</v>
      </c>
      <c r="J76" s="9">
        <v>1.2496236073471846E-2</v>
      </c>
      <c r="K76" s="9">
        <v>-0.10613844405354181</v>
      </c>
      <c r="L76" s="9">
        <f t="shared" si="10"/>
        <v>1.3645698525909767E-3</v>
      </c>
      <c r="M76" s="9">
        <f t="shared" si="13"/>
        <v>3.1129629629629632</v>
      </c>
      <c r="N76" s="9">
        <v>1.3121047877145438E-2</v>
      </c>
      <c r="O76" s="9">
        <v>-0.41206952594343171</v>
      </c>
    </row>
    <row r="77" spans="1:15" x14ac:dyDescent="0.15">
      <c r="A77" s="7">
        <v>33695</v>
      </c>
      <c r="B77" s="8">
        <v>217.01</v>
      </c>
      <c r="C77" s="9">
        <f t="shared" si="11"/>
        <v>-17.180000000000007</v>
      </c>
      <c r="D77" s="9">
        <v>1.5713253012048201</v>
      </c>
      <c r="E77" s="9">
        <f t="shared" si="7"/>
        <v>351.61220055160425</v>
      </c>
      <c r="F77" s="9">
        <v>187.05779212459601</v>
      </c>
      <c r="G77" s="9">
        <f t="shared" si="12"/>
        <v>13.676907257293076</v>
      </c>
      <c r="H77" s="9">
        <f t="shared" si="8"/>
        <v>-1.3710208710529836</v>
      </c>
      <c r="I77" s="9">
        <f t="shared" si="9"/>
        <v>-2.5771055030523393</v>
      </c>
      <c r="J77" s="9">
        <v>1.2496236073471846E-2</v>
      </c>
      <c r="K77" s="9">
        <v>-0.10613844405354181</v>
      </c>
      <c r="L77" s="9">
        <f t="shared" si="10"/>
        <v>3.5332654315902556</v>
      </c>
      <c r="M77" s="9">
        <f t="shared" si="13"/>
        <v>3.1129629629629632</v>
      </c>
      <c r="N77" s="9">
        <v>1.3121047877145438E-2</v>
      </c>
      <c r="O77" s="9">
        <v>-0.41206952594343171</v>
      </c>
    </row>
    <row r="78" spans="1:15" x14ac:dyDescent="0.15">
      <c r="A78" s="7">
        <v>33725</v>
      </c>
      <c r="B78" s="8">
        <v>240.5</v>
      </c>
      <c r="C78" s="9">
        <f t="shared" si="11"/>
        <v>23.490000000000009</v>
      </c>
      <c r="D78" s="9">
        <v>1.5713253012048201</v>
      </c>
      <c r="E78" s="9">
        <f t="shared" si="7"/>
        <v>480.42830055160442</v>
      </c>
      <c r="F78" s="9">
        <v>187.05779212459601</v>
      </c>
      <c r="G78" s="9">
        <f t="shared" si="12"/>
        <v>13.676907257293076</v>
      </c>
      <c r="H78" s="9">
        <f t="shared" si="8"/>
        <v>1.6026046156821947</v>
      </c>
      <c r="I78" s="9">
        <f t="shared" si="9"/>
        <v>4.1160360294187175</v>
      </c>
      <c r="J78" s="9">
        <v>1.2496236073471846E-2</v>
      </c>
      <c r="K78" s="9">
        <v>-0.10613844405354181</v>
      </c>
      <c r="L78" s="9">
        <f t="shared" si="10"/>
        <v>6.5963783390606503</v>
      </c>
      <c r="M78" s="9">
        <f t="shared" si="13"/>
        <v>3.1129629629629632</v>
      </c>
      <c r="N78" s="9">
        <v>1.3121047877145438E-2</v>
      </c>
      <c r="O78" s="9">
        <v>-0.41206952594343171</v>
      </c>
    </row>
    <row r="79" spans="1:15" x14ac:dyDescent="0.15">
      <c r="A79" s="7">
        <v>33756</v>
      </c>
      <c r="B79" s="8">
        <v>249.27</v>
      </c>
      <c r="C79" s="9">
        <f t="shared" si="11"/>
        <v>8.7700000000000102</v>
      </c>
      <c r="D79" s="9">
        <v>1.5713253012048201</v>
      </c>
      <c r="E79" s="9">
        <f t="shared" si="7"/>
        <v>51.820917419074021</v>
      </c>
      <c r="F79" s="9">
        <v>187.05779212459601</v>
      </c>
      <c r="G79" s="9">
        <f t="shared" si="12"/>
        <v>13.676907257293076</v>
      </c>
      <c r="H79" s="9">
        <f t="shared" si="8"/>
        <v>0.52633790398458458</v>
      </c>
      <c r="I79" s="9">
        <f t="shared" si="9"/>
        <v>0.14581222598172255</v>
      </c>
      <c r="J79" s="9">
        <v>1.2496236073471846E-2</v>
      </c>
      <c r="K79" s="9">
        <v>-0.10613844405354181</v>
      </c>
      <c r="L79" s="9">
        <f t="shared" si="10"/>
        <v>7.6746501398546441E-2</v>
      </c>
      <c r="M79" s="9">
        <f t="shared" si="13"/>
        <v>3.1129629629629632</v>
      </c>
      <c r="N79" s="9">
        <v>1.3121047877145438E-2</v>
      </c>
      <c r="O79" s="9">
        <v>-0.41206952594343171</v>
      </c>
    </row>
    <row r="80" spans="1:15" x14ac:dyDescent="0.15">
      <c r="A80" s="7">
        <v>33786</v>
      </c>
      <c r="B80" s="8">
        <v>233.49</v>
      </c>
      <c r="C80" s="9">
        <f t="shared" si="11"/>
        <v>-15.780000000000001</v>
      </c>
      <c r="D80" s="9">
        <v>1.5713253012048201</v>
      </c>
      <c r="E80" s="9">
        <f t="shared" si="7"/>
        <v>301.06848970823057</v>
      </c>
      <c r="F80" s="9">
        <v>187.05779212459601</v>
      </c>
      <c r="G80" s="9">
        <f t="shared" si="12"/>
        <v>13.676907257293076</v>
      </c>
      <c r="H80" s="9">
        <f t="shared" si="8"/>
        <v>-1.2686585479295691</v>
      </c>
      <c r="I80" s="9">
        <f t="shared" si="9"/>
        <v>-2.0418989695237055</v>
      </c>
      <c r="J80" s="9">
        <v>1.2496236073471846E-2</v>
      </c>
      <c r="K80" s="9">
        <v>-0.10613844405354181</v>
      </c>
      <c r="L80" s="9">
        <f t="shared" si="10"/>
        <v>2.590472581694828</v>
      </c>
      <c r="M80" s="9">
        <f t="shared" si="13"/>
        <v>3.1129629629629632</v>
      </c>
      <c r="N80" s="9">
        <v>1.3121047877145438E-2</v>
      </c>
      <c r="O80" s="9">
        <v>-0.41206952594343171</v>
      </c>
    </row>
    <row r="81" spans="1:15" x14ac:dyDescent="0.15">
      <c r="A81" s="7">
        <v>33817</v>
      </c>
      <c r="B81" s="8">
        <v>237.35</v>
      </c>
      <c r="C81" s="9">
        <f t="shared" si="11"/>
        <v>3.8599999999999852</v>
      </c>
      <c r="D81" s="9">
        <v>1.5713253012048201</v>
      </c>
      <c r="E81" s="9">
        <f t="shared" si="7"/>
        <v>5.2380318769051399</v>
      </c>
      <c r="F81" s="9">
        <v>187.05779212459601</v>
      </c>
      <c r="G81" s="9">
        <f t="shared" si="12"/>
        <v>13.676907257293076</v>
      </c>
      <c r="H81" s="9">
        <f t="shared" si="8"/>
        <v>0.16733861360175212</v>
      </c>
      <c r="I81" s="9">
        <f t="shared" si="9"/>
        <v>4.6858512672877661E-3</v>
      </c>
      <c r="J81" s="9">
        <v>1.2496236073471846E-2</v>
      </c>
      <c r="K81" s="9">
        <v>-0.10613844405354181</v>
      </c>
      <c r="L81" s="9">
        <f t="shared" si="10"/>
        <v>7.841238546119479E-4</v>
      </c>
      <c r="M81" s="9">
        <f t="shared" si="13"/>
        <v>3.1129629629629632</v>
      </c>
      <c r="N81" s="9">
        <v>1.3121047877145438E-2</v>
      </c>
      <c r="O81" s="9">
        <v>-0.41206952594343171</v>
      </c>
    </row>
    <row r="82" spans="1:15" x14ac:dyDescent="0.15">
      <c r="A82" s="7">
        <v>33848</v>
      </c>
      <c r="B82" s="8">
        <v>241.91</v>
      </c>
      <c r="C82" s="9">
        <f t="shared" si="11"/>
        <v>4.5600000000000023</v>
      </c>
      <c r="D82" s="9">
        <v>1.5713253012048201</v>
      </c>
      <c r="E82" s="9">
        <f t="shared" si="7"/>
        <v>8.9321764552184728</v>
      </c>
      <c r="F82" s="9">
        <v>187.05779212459601</v>
      </c>
      <c r="G82" s="9">
        <f t="shared" si="12"/>
        <v>13.676907257293076</v>
      </c>
      <c r="H82" s="9">
        <f t="shared" si="8"/>
        <v>0.21851977516346036</v>
      </c>
      <c r="I82" s="9">
        <f t="shared" si="9"/>
        <v>1.0434514213738802E-2</v>
      </c>
      <c r="J82" s="9">
        <v>1.2496236073471846E-2</v>
      </c>
      <c r="K82" s="9">
        <v>-0.10613844405354181</v>
      </c>
      <c r="L82" s="9">
        <f t="shared" si="10"/>
        <v>2.2801476999261341E-3</v>
      </c>
      <c r="M82" s="9">
        <f t="shared" si="13"/>
        <v>3.1129629629629632</v>
      </c>
      <c r="N82" s="9">
        <v>1.3121047877145438E-2</v>
      </c>
      <c r="O82" s="9">
        <v>-0.41206952594343171</v>
      </c>
    </row>
    <row r="83" spans="1:15" x14ac:dyDescent="0.15">
      <c r="A83" s="7">
        <v>33878</v>
      </c>
      <c r="B83" s="8">
        <v>250.32</v>
      </c>
      <c r="C83" s="9">
        <f t="shared" si="11"/>
        <v>8.4099999999999966</v>
      </c>
      <c r="D83" s="9">
        <v>1.5713253012048201</v>
      </c>
      <c r="E83" s="9">
        <f t="shared" si="7"/>
        <v>46.767471635941298</v>
      </c>
      <c r="F83" s="9">
        <v>187.05779212459601</v>
      </c>
      <c r="G83" s="9">
        <f t="shared" si="12"/>
        <v>13.676907257293076</v>
      </c>
      <c r="H83" s="9">
        <f t="shared" si="8"/>
        <v>0.50001616375284852</v>
      </c>
      <c r="I83" s="9">
        <f t="shared" si="9"/>
        <v>0.12501212320654095</v>
      </c>
      <c r="J83" s="9">
        <v>1.2496236073471846E-2</v>
      </c>
      <c r="K83" s="9">
        <v>-0.10613844405354181</v>
      </c>
      <c r="L83" s="9">
        <f t="shared" si="10"/>
        <v>6.2508082268333057E-2</v>
      </c>
      <c r="M83" s="9">
        <f t="shared" si="13"/>
        <v>3.1129629629629632</v>
      </c>
      <c r="N83" s="9">
        <v>1.3121047877145438E-2</v>
      </c>
      <c r="O83" s="9">
        <v>-0.41206952594343171</v>
      </c>
    </row>
    <row r="84" spans="1:15" x14ac:dyDescent="0.15">
      <c r="A84" s="7">
        <v>33909</v>
      </c>
      <c r="B84" s="8">
        <v>263.64</v>
      </c>
      <c r="C84" s="9">
        <f t="shared" si="11"/>
        <v>13.319999999999993</v>
      </c>
      <c r="D84" s="9">
        <v>1.5713253012048201</v>
      </c>
      <c r="E84" s="9">
        <f t="shared" si="7"/>
        <v>138.03135717810989</v>
      </c>
      <c r="F84" s="9">
        <v>187.05779212459601</v>
      </c>
      <c r="G84" s="9">
        <f t="shared" si="12"/>
        <v>13.676907257293076</v>
      </c>
      <c r="H84" s="9">
        <f t="shared" si="8"/>
        <v>0.85901545413567892</v>
      </c>
      <c r="I84" s="9">
        <f t="shared" si="9"/>
        <v>0.63387398955473617</v>
      </c>
      <c r="J84" s="9">
        <v>1.2496236073471846E-2</v>
      </c>
      <c r="K84" s="9">
        <v>-0.10613844405354181</v>
      </c>
      <c r="L84" s="9">
        <f t="shared" si="10"/>
        <v>0.54450755300215625</v>
      </c>
      <c r="M84" s="9">
        <f t="shared" si="13"/>
        <v>3.1129629629629632</v>
      </c>
      <c r="N84" s="9">
        <v>1.3121047877145438E-2</v>
      </c>
      <c r="O84" s="9">
        <v>-0.41206952594343171</v>
      </c>
    </row>
    <row r="85" spans="1:15" x14ac:dyDescent="0.15">
      <c r="A85" s="7">
        <v>33939</v>
      </c>
      <c r="B85" s="8">
        <v>293.08999999999997</v>
      </c>
      <c r="C85" s="9">
        <f t="shared" si="11"/>
        <v>29.449999999999989</v>
      </c>
      <c r="D85" s="9">
        <v>1.5713253012048201</v>
      </c>
      <c r="E85" s="9">
        <f t="shared" si="7"/>
        <v>777.22050296124189</v>
      </c>
      <c r="F85" s="9">
        <v>187.05779212459601</v>
      </c>
      <c r="G85" s="9">
        <f t="shared" si="12"/>
        <v>13.676907257293076</v>
      </c>
      <c r="H85" s="9">
        <f t="shared" si="8"/>
        <v>2.0383756484075843</v>
      </c>
      <c r="I85" s="9">
        <f t="shared" si="9"/>
        <v>8.4694004386838735</v>
      </c>
      <c r="J85" s="9">
        <v>1.2496236073471846E-2</v>
      </c>
      <c r="K85" s="9">
        <v>-0.10613844405354181</v>
      </c>
      <c r="L85" s="9">
        <f t="shared" si="10"/>
        <v>17.26381961082572</v>
      </c>
      <c r="M85" s="9">
        <f t="shared" si="13"/>
        <v>3.1129629629629632</v>
      </c>
      <c r="N85" s="9">
        <v>1.3121047877145438E-2</v>
      </c>
      <c r="O85" s="9">
        <v>-0.41206952594343171</v>
      </c>
    </row>
    <row r="86" spans="1:15" x14ac:dyDescent="0.15">
      <c r="A86" s="16" t="s">
        <v>5</v>
      </c>
      <c r="B86" s="9"/>
      <c r="C86" s="9">
        <f>SUM(C3:C85)</f>
        <v>130.41999999999999</v>
      </c>
      <c r="D86" s="9"/>
      <c r="E86" s="9">
        <f>SUM(E3:E85)</f>
        <v>15338.738954216862</v>
      </c>
      <c r="F86" s="9"/>
      <c r="G86" s="9"/>
      <c r="H86" s="9"/>
      <c r="I86" s="9">
        <f>SUM(I3:I85)</f>
        <v>-8.4936330771521042</v>
      </c>
      <c r="J86" s="9"/>
      <c r="K86" s="9"/>
      <c r="L86" s="9">
        <f>SUM(L3:L85)</f>
        <v>205.84433974393264</v>
      </c>
      <c r="M86" s="9"/>
      <c r="N86" s="9"/>
      <c r="O86" s="9"/>
    </row>
  </sheetData>
  <mergeCells count="1">
    <mergeCell ref="Q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A69" workbookViewId="0">
      <selection activeCell="G110" sqref="G110"/>
    </sheetView>
  </sheetViews>
  <sheetFormatPr baseColWidth="10" defaultRowHeight="11" x14ac:dyDescent="0.15"/>
  <cols>
    <col min="1" max="4" width="10.83203125" style="1"/>
    <col min="5" max="5" width="15.5" style="1" customWidth="1"/>
    <col min="6" max="6" width="13" style="1" customWidth="1"/>
    <col min="7" max="7" width="10.83203125" style="1"/>
    <col min="8" max="8" width="14.6640625" style="1" customWidth="1"/>
    <col min="9" max="9" width="18.33203125" style="1" customWidth="1"/>
    <col min="10" max="10" width="18.6640625" style="1" customWidth="1"/>
    <col min="11" max="11" width="10.83203125" style="1"/>
    <col min="12" max="12" width="16.5" style="1" customWidth="1"/>
    <col min="13" max="13" width="15.83203125" style="1" customWidth="1"/>
    <col min="14" max="14" width="20.1640625" style="1" customWidth="1"/>
    <col min="15" max="16" width="10.83203125" style="1"/>
    <col min="17" max="17" width="17" style="1" customWidth="1"/>
    <col min="18" max="18" width="21" style="1" customWidth="1"/>
    <col min="19" max="16384" width="10.83203125" style="1"/>
  </cols>
  <sheetData>
    <row r="1" spans="1:18" s="4" customFormat="1" ht="38" customHeight="1" x14ac:dyDescent="0.2">
      <c r="A1" s="5" t="s">
        <v>0</v>
      </c>
      <c r="B1" s="5" t="s">
        <v>1</v>
      </c>
      <c r="C1" s="5" t="s">
        <v>2</v>
      </c>
      <c r="D1" s="6" t="s">
        <v>4</v>
      </c>
      <c r="E1" s="5"/>
      <c r="F1" s="6" t="s">
        <v>6</v>
      </c>
      <c r="G1" s="6" t="s">
        <v>7</v>
      </c>
      <c r="H1" s="5"/>
      <c r="I1" s="5"/>
      <c r="J1" s="5"/>
      <c r="K1" s="6" t="s">
        <v>8</v>
      </c>
      <c r="L1" s="5"/>
      <c r="M1" s="5"/>
      <c r="N1" s="5"/>
      <c r="O1" s="6" t="s">
        <v>9</v>
      </c>
      <c r="Q1" s="28" t="s">
        <v>14</v>
      </c>
      <c r="R1" s="28"/>
    </row>
    <row r="2" spans="1:18" ht="16" x14ac:dyDescent="0.2">
      <c r="A2" s="7">
        <v>33970</v>
      </c>
      <c r="B2" s="8">
        <v>282.93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Q2" s="15" t="s">
        <v>3</v>
      </c>
      <c r="R2" s="9">
        <v>-6.4766355140186443E-2</v>
      </c>
    </row>
    <row r="3" spans="1:18" ht="16" x14ac:dyDescent="0.2">
      <c r="A3" s="7">
        <v>34001</v>
      </c>
      <c r="B3" s="8">
        <v>290.99</v>
      </c>
      <c r="C3" s="9">
        <f>B3-B2</f>
        <v>8.0600000000000023</v>
      </c>
      <c r="D3" s="9">
        <f>C110/107</f>
        <v>-6.4766355140186443E-2</v>
      </c>
      <c r="E3" s="9">
        <f>(C3-D3)^2</f>
        <v>66.011828325617984</v>
      </c>
      <c r="F3" s="9">
        <f>E110/106</f>
        <v>2453.8157081996133</v>
      </c>
      <c r="G3" s="9">
        <f>F3^(1/2)</f>
        <v>49.536004160606389</v>
      </c>
      <c r="H3" s="9">
        <f>(C3-D3)/G3</f>
        <v>0.16401739487904488</v>
      </c>
      <c r="I3" s="9">
        <f>H3^3</f>
        <v>4.4123477068758899E-3</v>
      </c>
      <c r="J3" s="9">
        <f>107/(106*105)</f>
        <v>9.6136567834681046E-3</v>
      </c>
      <c r="K3" s="9">
        <f>J3*I110</f>
        <v>-0.57075595004728263</v>
      </c>
      <c r="L3" s="9">
        <f>((C3-D3)/G3)^4</f>
        <v>7.237017761823109E-4</v>
      </c>
      <c r="M3" s="9">
        <f>33708/(105*104)</f>
        <v>3.0868131868131869</v>
      </c>
      <c r="N3" s="9">
        <f>(107*108)/(106*105*104)</f>
        <v>9.9834128136014923E-3</v>
      </c>
      <c r="O3" s="9">
        <f>N3*L110-M3</f>
        <v>5.1580790948323028</v>
      </c>
      <c r="Q3" s="15" t="s">
        <v>10</v>
      </c>
      <c r="R3" s="9">
        <v>2453.8157081996133</v>
      </c>
    </row>
    <row r="4" spans="1:18" ht="16" x14ac:dyDescent="0.2">
      <c r="A4" s="7">
        <v>34029</v>
      </c>
      <c r="B4" s="8">
        <v>296.95</v>
      </c>
      <c r="C4" s="9">
        <f t="shared" ref="C4:C67" si="0">B4-B3</f>
        <v>5.9599999999999795</v>
      </c>
      <c r="D4" s="9">
        <v>-6.4766355140186443E-2</v>
      </c>
      <c r="E4" s="9">
        <f t="shared" ref="E4:E67" si="1">(C4-D4)^2</f>
        <v>36.297809634028916</v>
      </c>
      <c r="F4" s="9">
        <v>2453.8157081996133</v>
      </c>
      <c r="G4" s="9">
        <v>49.536004160606389</v>
      </c>
      <c r="H4" s="9">
        <f t="shared" ref="H4:H67" si="2">(C4-D4)/G4</f>
        <v>0.12162398758702006</v>
      </c>
      <c r="I4" s="9">
        <f t="shared" ref="I4:I67" si="3">H4^3</f>
        <v>1.7991099876054845E-3</v>
      </c>
      <c r="J4" s="9">
        <v>9.6136567834681046E-3</v>
      </c>
      <c r="K4" s="9">
        <v>-0.57075595004728263</v>
      </c>
      <c r="L4" s="9">
        <f t="shared" ref="L4:L67" si="4">((C4-D4)/G4)^4</f>
        <v>2.1881493080021326E-4</v>
      </c>
      <c r="M4" s="9">
        <v>3.0868131868131869</v>
      </c>
      <c r="N4" s="9">
        <v>9.9834128136014923E-3</v>
      </c>
      <c r="O4" s="9">
        <v>5.1580790948323028</v>
      </c>
      <c r="Q4" s="15" t="s">
        <v>11</v>
      </c>
      <c r="R4" s="9">
        <v>49.536004160606389</v>
      </c>
    </row>
    <row r="5" spans="1:18" ht="16" x14ac:dyDescent="0.2">
      <c r="A5" s="7">
        <v>34060</v>
      </c>
      <c r="B5" s="8">
        <v>309.92</v>
      </c>
      <c r="C5" s="9">
        <f t="shared" si="0"/>
        <v>12.970000000000027</v>
      </c>
      <c r="D5" s="9">
        <v>-6.4766355140186443E-2</v>
      </c>
      <c r="E5" s="9">
        <f t="shared" si="1"/>
        <v>169.9051339330953</v>
      </c>
      <c r="F5" s="9">
        <v>2453.8157081996133</v>
      </c>
      <c r="G5" s="9">
        <v>49.536004160606389</v>
      </c>
      <c r="H5" s="9">
        <f t="shared" si="2"/>
        <v>0.26313721859515948</v>
      </c>
      <c r="I5" s="9">
        <f t="shared" si="3"/>
        <v>1.8219935677645353E-2</v>
      </c>
      <c r="J5" s="9">
        <v>9.6136567834681046E-3</v>
      </c>
      <c r="K5" s="9">
        <v>-0.57075595004728263</v>
      </c>
      <c r="L5" s="9">
        <f t="shared" si="4"/>
        <v>4.7943431971983102E-3</v>
      </c>
      <c r="M5" s="9">
        <v>3.0868131868131869</v>
      </c>
      <c r="N5" s="9">
        <v>9.9834128136014923E-3</v>
      </c>
      <c r="O5" s="9">
        <v>5.1580790948323028</v>
      </c>
      <c r="Q5" s="15" t="s">
        <v>12</v>
      </c>
      <c r="R5" s="9">
        <v>-0.57075595004728263</v>
      </c>
    </row>
    <row r="6" spans="1:18" ht="11" customHeight="1" x14ac:dyDescent="0.2">
      <c r="A6" s="7">
        <v>34090</v>
      </c>
      <c r="B6" s="8">
        <v>283.63</v>
      </c>
      <c r="C6" s="9">
        <f t="shared" si="0"/>
        <v>-26.29000000000002</v>
      </c>
      <c r="D6" s="9">
        <v>-6.4766355140186443E-2</v>
      </c>
      <c r="E6" s="9">
        <f t="shared" si="1"/>
        <v>687.76287972748821</v>
      </c>
      <c r="F6" s="9">
        <v>2453.8157081996133</v>
      </c>
      <c r="G6" s="9">
        <v>49.536004160606389</v>
      </c>
      <c r="H6" s="9">
        <f t="shared" si="2"/>
        <v>-0.52941762439763973</v>
      </c>
      <c r="I6" s="9">
        <f t="shared" si="3"/>
        <v>-0.14838677114890586</v>
      </c>
      <c r="J6" s="9">
        <v>9.6136567834681046E-3</v>
      </c>
      <c r="K6" s="9">
        <v>-0.57075595004728263</v>
      </c>
      <c r="L6" s="9">
        <f t="shared" si="4"/>
        <v>7.8558571873689975E-2</v>
      </c>
      <c r="M6" s="9">
        <v>3.0868131868131869</v>
      </c>
      <c r="N6" s="9">
        <v>9.9834128136014923E-3</v>
      </c>
      <c r="O6" s="9">
        <v>5.1580790948323028</v>
      </c>
      <c r="Q6" s="24" t="s">
        <v>13</v>
      </c>
      <c r="R6" s="25">
        <v>-0.41206952594343171</v>
      </c>
    </row>
    <row r="7" spans="1:18" x14ac:dyDescent="0.15">
      <c r="A7" s="7">
        <v>34121</v>
      </c>
      <c r="B7" s="8">
        <v>299.05</v>
      </c>
      <c r="C7" s="9">
        <f t="shared" si="0"/>
        <v>15.420000000000016</v>
      </c>
      <c r="D7" s="9">
        <v>-6.4766355140186443E-2</v>
      </c>
      <c r="E7" s="9">
        <f t="shared" si="1"/>
        <v>239.77798907328199</v>
      </c>
      <c r="F7" s="9">
        <v>2453.8157081996133</v>
      </c>
      <c r="G7" s="9">
        <v>49.536004160606389</v>
      </c>
      <c r="H7" s="9">
        <f t="shared" si="2"/>
        <v>0.31259619376918768</v>
      </c>
      <c r="I7" s="9">
        <f t="shared" si="3"/>
        <v>3.054576856912046E-2</v>
      </c>
      <c r="J7" s="9">
        <v>9.6136567834681046E-3</v>
      </c>
      <c r="K7" s="9">
        <v>-0.57075595004728263</v>
      </c>
      <c r="L7" s="9">
        <f t="shared" si="4"/>
        <v>9.5484909904615424E-3</v>
      </c>
      <c r="M7" s="9">
        <v>3.0868131868131869</v>
      </c>
      <c r="N7" s="9">
        <v>9.9834128136014923E-3</v>
      </c>
      <c r="O7" s="9">
        <v>5.1580790948323028</v>
      </c>
      <c r="Q7" s="23"/>
      <c r="R7" s="23"/>
    </row>
    <row r="8" spans="1:18" x14ac:dyDescent="0.15">
      <c r="A8" s="7">
        <v>34151</v>
      </c>
      <c r="B8" s="8">
        <v>298</v>
      </c>
      <c r="C8" s="9">
        <f t="shared" si="0"/>
        <v>-1.0500000000000114</v>
      </c>
      <c r="D8" s="9">
        <v>-6.4766355140186443E-2</v>
      </c>
      <c r="E8" s="9">
        <f t="shared" si="1"/>
        <v>0.97068533496377563</v>
      </c>
      <c r="F8" s="9">
        <v>2453.8157081996133</v>
      </c>
      <c r="G8" s="9">
        <v>49.536004160606389</v>
      </c>
      <c r="H8" s="9">
        <f t="shared" si="2"/>
        <v>-1.9889243421118211E-2</v>
      </c>
      <c r="I8" s="9">
        <f t="shared" si="3"/>
        <v>-7.8678267678746459E-6</v>
      </c>
      <c r="J8" s="9">
        <v>9.6136567834681046E-3</v>
      </c>
      <c r="K8" s="9">
        <v>-0.57075595004728263</v>
      </c>
      <c r="L8" s="9">
        <f t="shared" si="4"/>
        <v>1.5648512178144857E-7</v>
      </c>
      <c r="M8" s="9">
        <v>3.0868131868131869</v>
      </c>
      <c r="N8" s="9">
        <v>9.9834128136014923E-3</v>
      </c>
      <c r="O8" s="9">
        <v>5.1580790948323028</v>
      </c>
      <c r="Q8" s="23"/>
      <c r="R8" s="23"/>
    </row>
    <row r="9" spans="1:18" x14ac:dyDescent="0.15">
      <c r="A9" s="7">
        <v>34182</v>
      </c>
      <c r="B9" s="8">
        <v>293.44</v>
      </c>
      <c r="C9" s="9">
        <f t="shared" si="0"/>
        <v>-4.5600000000000023</v>
      </c>
      <c r="D9" s="9">
        <v>-6.4766355140186443E-2</v>
      </c>
      <c r="E9" s="9">
        <f t="shared" si="1"/>
        <v>20.207125521879668</v>
      </c>
      <c r="F9" s="9">
        <v>2453.8157081996133</v>
      </c>
      <c r="G9" s="9">
        <v>49.536004160606389</v>
      </c>
      <c r="H9" s="9">
        <f t="shared" si="2"/>
        <v>-9.0746795609215891E-2</v>
      </c>
      <c r="I9" s="9">
        <f t="shared" si="3"/>
        <v>-7.4729812978873203E-4</v>
      </c>
      <c r="J9" s="9">
        <v>9.6136567834681046E-3</v>
      </c>
      <c r="K9" s="9">
        <v>-0.57075595004728263</v>
      </c>
      <c r="L9" s="9">
        <f t="shared" si="4"/>
        <v>6.7814910643087357E-5</v>
      </c>
      <c r="M9" s="9">
        <v>3.0868131868131869</v>
      </c>
      <c r="N9" s="9">
        <v>9.9834128136014923E-3</v>
      </c>
      <c r="O9" s="9">
        <v>5.1580790948323028</v>
      </c>
      <c r="Q9" s="23"/>
      <c r="R9" s="23"/>
    </row>
    <row r="10" spans="1:18" x14ac:dyDescent="0.15">
      <c r="A10" s="7">
        <v>34213</v>
      </c>
      <c r="B10" s="8">
        <v>300.10000000000002</v>
      </c>
      <c r="C10" s="9">
        <f t="shared" si="0"/>
        <v>6.660000000000025</v>
      </c>
      <c r="D10" s="9">
        <v>-6.4766355140186443E-2</v>
      </c>
      <c r="E10" s="9">
        <f t="shared" si="1"/>
        <v>45.222482531225765</v>
      </c>
      <c r="F10" s="9">
        <v>2453.8157081996133</v>
      </c>
      <c r="G10" s="9">
        <v>49.536004160606389</v>
      </c>
      <c r="H10" s="9">
        <f t="shared" si="2"/>
        <v>0.1357551233510291</v>
      </c>
      <c r="I10" s="9">
        <f t="shared" si="3"/>
        <v>2.5018927353638492E-3</v>
      </c>
      <c r="J10" s="9">
        <v>9.6136567834681046E-3</v>
      </c>
      <c r="K10" s="9">
        <v>-0.57075595004728263</v>
      </c>
      <c r="L10" s="9">
        <f t="shared" si="4"/>
        <v>3.3964475690036292E-4</v>
      </c>
      <c r="M10" s="9">
        <v>3.0868131868131869</v>
      </c>
      <c r="N10" s="9">
        <v>9.9834128136014923E-3</v>
      </c>
      <c r="O10" s="9">
        <v>5.1580790948323028</v>
      </c>
      <c r="Q10" s="23"/>
      <c r="R10" s="23"/>
    </row>
    <row r="11" spans="1:18" x14ac:dyDescent="0.15">
      <c r="A11" s="7">
        <v>34243</v>
      </c>
      <c r="B11" s="8">
        <v>303.95999999999998</v>
      </c>
      <c r="C11" s="9">
        <f t="shared" si="0"/>
        <v>3.8599999999999568</v>
      </c>
      <c r="D11" s="9">
        <v>-6.4766355140186443E-2</v>
      </c>
      <c r="E11" s="9">
        <f t="shared" si="1"/>
        <v>15.403790942440043</v>
      </c>
      <c r="F11" s="9">
        <v>2453.8157081996133</v>
      </c>
      <c r="G11" s="9">
        <v>49.536004160606389</v>
      </c>
      <c r="H11" s="9">
        <f t="shared" si="2"/>
        <v>7.9230580294995245E-2</v>
      </c>
      <c r="I11" s="9">
        <f t="shared" si="3"/>
        <v>4.9736876776608962E-4</v>
      </c>
      <c r="J11" s="9">
        <v>9.6136567834681046E-3</v>
      </c>
      <c r="K11" s="9">
        <v>-0.57075595004728263</v>
      </c>
      <c r="L11" s="9">
        <f t="shared" si="4"/>
        <v>3.9406816090714011E-5</v>
      </c>
      <c r="M11" s="9">
        <v>3.0868131868131869</v>
      </c>
      <c r="N11" s="9">
        <v>9.9834128136014923E-3</v>
      </c>
      <c r="O11" s="9">
        <v>5.1580790948323028</v>
      </c>
      <c r="Q11" s="23"/>
      <c r="R11" s="23"/>
    </row>
    <row r="12" spans="1:18" x14ac:dyDescent="0.15">
      <c r="A12" s="7">
        <v>34274</v>
      </c>
      <c r="B12" s="8">
        <v>326.39999999999998</v>
      </c>
      <c r="C12" s="9">
        <f t="shared" si="0"/>
        <v>22.439999999999998</v>
      </c>
      <c r="D12" s="9">
        <v>-6.4766355140186443E-2</v>
      </c>
      <c r="E12" s="9">
        <f t="shared" si="1"/>
        <v>506.4645086994496</v>
      </c>
      <c r="F12" s="9">
        <v>2453.8157081996133</v>
      </c>
      <c r="G12" s="9">
        <v>49.536004160606389</v>
      </c>
      <c r="H12" s="9">
        <f t="shared" si="2"/>
        <v>0.45431129814538307</v>
      </c>
      <c r="I12" s="9">
        <f t="shared" si="3"/>
        <v>9.3769286602469262E-2</v>
      </c>
      <c r="J12" s="9">
        <v>9.6136567834681046E-3</v>
      </c>
      <c r="K12" s="9">
        <v>-0.57075595004728263</v>
      </c>
      <c r="L12" s="9">
        <f t="shared" si="4"/>
        <v>4.2600446322534284E-2</v>
      </c>
      <c r="M12" s="9">
        <v>3.0868131868131869</v>
      </c>
      <c r="N12" s="9">
        <v>9.9834128136014923E-3</v>
      </c>
      <c r="O12" s="9">
        <v>5.1580790948323028</v>
      </c>
      <c r="Q12" s="23"/>
      <c r="R12" s="23"/>
    </row>
    <row r="13" spans="1:18" x14ac:dyDescent="0.15">
      <c r="A13" s="7">
        <v>34304</v>
      </c>
      <c r="B13" s="8">
        <v>334.81</v>
      </c>
      <c r="C13" s="9">
        <f t="shared" si="0"/>
        <v>8.410000000000025</v>
      </c>
      <c r="D13" s="9">
        <v>-6.4766355140186443E-2</v>
      </c>
      <c r="E13" s="9">
        <f t="shared" si="1"/>
        <v>71.821664774216501</v>
      </c>
      <c r="F13" s="9">
        <v>2453.8157081996133</v>
      </c>
      <c r="G13" s="9">
        <v>49.536004160606389</v>
      </c>
      <c r="H13" s="9">
        <f t="shared" si="2"/>
        <v>0.1710829627610494</v>
      </c>
      <c r="I13" s="9">
        <f t="shared" si="3"/>
        <v>5.0074922737450706E-3</v>
      </c>
      <c r="J13" s="9">
        <v>9.6136567834681046E-3</v>
      </c>
      <c r="K13" s="9">
        <v>-0.57075595004728263</v>
      </c>
      <c r="L13" s="9">
        <f t="shared" si="4"/>
        <v>8.5669661419537056E-4</v>
      </c>
      <c r="M13" s="9">
        <v>3.0868131868131869</v>
      </c>
      <c r="N13" s="9">
        <v>9.9834128136014923E-3</v>
      </c>
      <c r="O13" s="9">
        <v>5.1580790948323028</v>
      </c>
      <c r="Q13" s="23"/>
      <c r="R13" s="23"/>
    </row>
    <row r="14" spans="1:18" x14ac:dyDescent="0.15">
      <c r="A14" s="7">
        <v>34335</v>
      </c>
      <c r="B14" s="8">
        <v>331.31</v>
      </c>
      <c r="C14" s="9">
        <f t="shared" si="0"/>
        <v>-3.5</v>
      </c>
      <c r="D14" s="9">
        <v>-6.4766355140186443E-2</v>
      </c>
      <c r="E14" s="9">
        <f t="shared" si="1"/>
        <v>11.800830194776841</v>
      </c>
      <c r="F14" s="9">
        <v>2453.8157081996133</v>
      </c>
      <c r="G14" s="9">
        <v>49.536004160606389</v>
      </c>
      <c r="H14" s="9">
        <f t="shared" si="2"/>
        <v>-6.9348218595146408E-2</v>
      </c>
      <c r="I14" s="9">
        <f t="shared" si="3"/>
        <v>-3.3350774844946747E-4</v>
      </c>
      <c r="J14" s="9">
        <v>9.6136567834681046E-3</v>
      </c>
      <c r="K14" s="9">
        <v>-0.57075595004728263</v>
      </c>
      <c r="L14" s="9">
        <f t="shared" si="4"/>
        <v>2.3128168242648768E-5</v>
      </c>
      <c r="M14" s="9">
        <v>3.0868131868131869</v>
      </c>
      <c r="N14" s="9">
        <v>9.9834128136014923E-3</v>
      </c>
      <c r="O14" s="9">
        <v>5.1580790948323028</v>
      </c>
      <c r="Q14" s="23"/>
      <c r="R14" s="23"/>
    </row>
    <row r="15" spans="1:18" x14ac:dyDescent="0.15">
      <c r="A15" s="7">
        <v>34366</v>
      </c>
      <c r="B15" s="8">
        <v>329.55</v>
      </c>
      <c r="C15" s="9">
        <f t="shared" si="0"/>
        <v>-1.7599999999999909</v>
      </c>
      <c r="D15" s="9">
        <v>-6.4766355140186443E-2</v>
      </c>
      <c r="E15" s="9">
        <f t="shared" si="1"/>
        <v>2.8738171106646577</v>
      </c>
      <c r="F15" s="9">
        <v>2453.8157081996133</v>
      </c>
      <c r="G15" s="9">
        <v>49.536004160606389</v>
      </c>
      <c r="H15" s="9">
        <f t="shared" si="2"/>
        <v>-3.4222252553183174E-2</v>
      </c>
      <c r="I15" s="9">
        <f t="shared" si="3"/>
        <v>-4.0079821245004672E-5</v>
      </c>
      <c r="J15" s="9">
        <v>9.6136567834681046E-3</v>
      </c>
      <c r="K15" s="9">
        <v>-0.57075595004728263</v>
      </c>
      <c r="L15" s="9">
        <f t="shared" si="4"/>
        <v>1.3716217649329863E-6</v>
      </c>
      <c r="M15" s="9">
        <v>3.0868131868131869</v>
      </c>
      <c r="N15" s="9">
        <v>9.9834128136014923E-3</v>
      </c>
      <c r="O15" s="9">
        <v>5.1580790948323028</v>
      </c>
      <c r="Q15" s="23"/>
      <c r="R15" s="23"/>
    </row>
    <row r="16" spans="1:18" x14ac:dyDescent="0.15">
      <c r="A16" s="7">
        <v>34394</v>
      </c>
      <c r="B16" s="8">
        <v>302.20999999999998</v>
      </c>
      <c r="C16" s="9">
        <f t="shared" si="0"/>
        <v>-27.340000000000032</v>
      </c>
      <c r="D16" s="9">
        <v>-6.4766355140186443E-2</v>
      </c>
      <c r="E16" s="9">
        <f t="shared" si="1"/>
        <v>743.93837038169454</v>
      </c>
      <c r="F16" s="9">
        <v>2453.8157081996133</v>
      </c>
      <c r="G16" s="9">
        <v>49.536004160606389</v>
      </c>
      <c r="H16" s="9">
        <f t="shared" si="2"/>
        <v>-0.55061432804365218</v>
      </c>
      <c r="I16" s="9">
        <f t="shared" si="3"/>
        <v>-0.16693312563972071</v>
      </c>
      <c r="J16" s="9">
        <v>9.6136567834681046E-3</v>
      </c>
      <c r="K16" s="9">
        <v>-0.57075595004728263</v>
      </c>
      <c r="L16" s="9">
        <f t="shared" si="4"/>
        <v>9.1915770802341382E-2</v>
      </c>
      <c r="M16" s="9">
        <v>3.0868131868131869</v>
      </c>
      <c r="N16" s="9">
        <v>9.9834128136014923E-3</v>
      </c>
      <c r="O16" s="9">
        <v>5.1580790948323028</v>
      </c>
      <c r="Q16" s="23"/>
      <c r="R16" s="23"/>
    </row>
    <row r="17" spans="1:18" x14ac:dyDescent="0.15">
      <c r="A17" s="7">
        <v>34425</v>
      </c>
      <c r="B17" s="8">
        <v>275.20999999999998</v>
      </c>
      <c r="C17" s="9">
        <f t="shared" si="0"/>
        <v>-27</v>
      </c>
      <c r="D17" s="9">
        <v>-6.4766355140186443E-2</v>
      </c>
      <c r="E17" s="9">
        <f t="shared" si="1"/>
        <v>725.50681150318803</v>
      </c>
      <c r="F17" s="9">
        <v>2453.8157081996133</v>
      </c>
      <c r="G17" s="9">
        <v>49.536004160606389</v>
      </c>
      <c r="H17" s="9">
        <f t="shared" si="2"/>
        <v>-0.54375063352970476</v>
      </c>
      <c r="I17" s="9">
        <f t="shared" si="3"/>
        <v>-0.16076789592092838</v>
      </c>
      <c r="J17" s="9">
        <v>9.6136567834681046E-3</v>
      </c>
      <c r="K17" s="9">
        <v>-0.57075595004728263</v>
      </c>
      <c r="L17" s="9">
        <f t="shared" si="4"/>
        <v>8.7417645258242443E-2</v>
      </c>
      <c r="M17" s="9">
        <v>3.0868131868131869</v>
      </c>
      <c r="N17" s="9">
        <v>9.9834128136014923E-3</v>
      </c>
      <c r="O17" s="9">
        <v>5.1580790948323028</v>
      </c>
      <c r="Q17" s="23"/>
      <c r="R17" s="23"/>
    </row>
    <row r="18" spans="1:18" x14ac:dyDescent="0.15">
      <c r="A18" s="7">
        <v>34455</v>
      </c>
      <c r="B18" s="8">
        <v>258.38</v>
      </c>
      <c r="C18" s="9">
        <f t="shared" si="0"/>
        <v>-16.829999999999984</v>
      </c>
      <c r="D18" s="9">
        <v>-6.4766355140186443E-2</v>
      </c>
      <c r="E18" s="9">
        <f t="shared" si="1"/>
        <v>281.07305916673891</v>
      </c>
      <c r="F18" s="9">
        <v>2453.8157081996133</v>
      </c>
      <c r="G18" s="9">
        <v>49.536004160606389</v>
      </c>
      <c r="H18" s="9">
        <f t="shared" si="2"/>
        <v>-0.33844541821547214</v>
      </c>
      <c r="I18" s="9">
        <f t="shared" si="3"/>
        <v>-3.8767332339145096E-2</v>
      </c>
      <c r="J18" s="9">
        <v>9.6136567834681046E-3</v>
      </c>
      <c r="K18" s="9">
        <v>-0.57075595004728263</v>
      </c>
      <c r="L18" s="9">
        <f t="shared" si="4"/>
        <v>1.3120626006620159E-2</v>
      </c>
      <c r="M18" s="9">
        <v>3.0868131868131869</v>
      </c>
      <c r="N18" s="9">
        <v>9.9834128136014923E-3</v>
      </c>
      <c r="O18" s="9">
        <v>5.1580790948323028</v>
      </c>
      <c r="Q18" s="23"/>
      <c r="R18" s="23"/>
    </row>
    <row r="19" spans="1:18" x14ac:dyDescent="0.15">
      <c r="A19" s="7">
        <v>34486</v>
      </c>
      <c r="B19" s="8">
        <v>247.87</v>
      </c>
      <c r="C19" s="9">
        <f t="shared" si="0"/>
        <v>-10.509999999999991</v>
      </c>
      <c r="D19" s="9">
        <v>-6.4766355140186443E-2</v>
      </c>
      <c r="E19" s="9">
        <f t="shared" si="1"/>
        <v>109.10290589571125</v>
      </c>
      <c r="F19" s="9">
        <v>2453.8157081996133</v>
      </c>
      <c r="G19" s="9">
        <v>49.536004160606389</v>
      </c>
      <c r="H19" s="9">
        <f t="shared" si="2"/>
        <v>-0.21086144960328468</v>
      </c>
      <c r="I19" s="9">
        <f t="shared" si="3"/>
        <v>-9.3754379419063363E-3</v>
      </c>
      <c r="J19" s="9">
        <v>9.6136567834681046E-3</v>
      </c>
      <c r="K19" s="9">
        <v>-0.57075595004728263</v>
      </c>
      <c r="L19" s="9">
        <f t="shared" si="4"/>
        <v>1.9769184350960059E-3</v>
      </c>
      <c r="M19" s="9">
        <v>3.0868131868131869</v>
      </c>
      <c r="N19" s="9">
        <v>9.9834128136014923E-3</v>
      </c>
      <c r="O19" s="9">
        <v>5.1580790948323028</v>
      </c>
      <c r="Q19" s="23"/>
      <c r="R19" s="23"/>
    </row>
    <row r="20" spans="1:18" x14ac:dyDescent="0.15">
      <c r="A20" s="7">
        <v>34516</v>
      </c>
      <c r="B20" s="8">
        <v>258.73</v>
      </c>
      <c r="C20" s="9">
        <f t="shared" si="0"/>
        <v>10.860000000000014</v>
      </c>
      <c r="D20" s="9">
        <v>-6.4766355140186443E-2</v>
      </c>
      <c r="E20" s="9">
        <f t="shared" si="1"/>
        <v>119.35051991440329</v>
      </c>
      <c r="F20" s="9">
        <v>2453.8157081996133</v>
      </c>
      <c r="G20" s="9">
        <v>49.536004160606389</v>
      </c>
      <c r="H20" s="9">
        <f t="shared" si="2"/>
        <v>0.22054193793507759</v>
      </c>
      <c r="I20" s="9">
        <f t="shared" si="3"/>
        <v>1.0726883387177479E-2</v>
      </c>
      <c r="J20" s="9">
        <v>9.6136567834681046E-3</v>
      </c>
      <c r="K20" s="9">
        <v>-0.57075595004728263</v>
      </c>
      <c r="L20" s="9">
        <f t="shared" si="4"/>
        <v>2.3657276502117102E-3</v>
      </c>
      <c r="M20" s="9">
        <v>3.0868131868131869</v>
      </c>
      <c r="N20" s="9">
        <v>9.9834128136014923E-3</v>
      </c>
      <c r="O20" s="9">
        <v>5.1580790948323028</v>
      </c>
      <c r="Q20" s="23"/>
      <c r="R20" s="23"/>
    </row>
    <row r="21" spans="1:18" x14ac:dyDescent="0.15">
      <c r="A21" s="7">
        <v>34547</v>
      </c>
      <c r="B21" s="8">
        <v>259.44</v>
      </c>
      <c r="C21" s="9">
        <f t="shared" si="0"/>
        <v>0.70999999999997954</v>
      </c>
      <c r="D21" s="9">
        <v>-6.4766355140186443E-2</v>
      </c>
      <c r="E21" s="9">
        <f t="shared" si="1"/>
        <v>0.60026290505717783</v>
      </c>
      <c r="F21" s="9">
        <v>2453.8157081996133</v>
      </c>
      <c r="G21" s="9">
        <v>49.536004160606389</v>
      </c>
      <c r="H21" s="9">
        <f t="shared" si="2"/>
        <v>1.5640469356959168E-2</v>
      </c>
      <c r="I21" s="9">
        <f t="shared" si="3"/>
        <v>3.8260385819905072E-6</v>
      </c>
      <c r="J21" s="9">
        <v>9.6136567834681046E-3</v>
      </c>
      <c r="K21" s="9">
        <v>-0.57075595004728263</v>
      </c>
      <c r="L21" s="9">
        <f t="shared" si="4"/>
        <v>5.9841039200166044E-8</v>
      </c>
      <c r="M21" s="9">
        <v>3.0868131868131869</v>
      </c>
      <c r="N21" s="9">
        <v>9.9834128136014923E-3</v>
      </c>
      <c r="O21" s="9">
        <v>5.1580790948323028</v>
      </c>
      <c r="Q21" s="23"/>
      <c r="R21" s="23"/>
    </row>
    <row r="22" spans="1:18" x14ac:dyDescent="0.15">
      <c r="A22" s="7">
        <v>34578</v>
      </c>
      <c r="B22" s="8">
        <v>272.06</v>
      </c>
      <c r="C22" s="9">
        <f t="shared" si="0"/>
        <v>12.620000000000005</v>
      </c>
      <c r="D22" s="9">
        <v>-6.4766355140186443E-2</v>
      </c>
      <c r="E22" s="9">
        <f t="shared" si="1"/>
        <v>160.90329748449656</v>
      </c>
      <c r="F22" s="9">
        <v>2453.8157081996133</v>
      </c>
      <c r="G22" s="9">
        <v>49.536004160606389</v>
      </c>
      <c r="H22" s="9">
        <f t="shared" si="2"/>
        <v>0.25607165071315496</v>
      </c>
      <c r="I22" s="9">
        <f t="shared" si="3"/>
        <v>1.679130704655718E-2</v>
      </c>
      <c r="J22" s="9">
        <v>9.6136567834681046E-3</v>
      </c>
      <c r="K22" s="9">
        <v>-0.57075595004728263</v>
      </c>
      <c r="L22" s="9">
        <f t="shared" si="4"/>
        <v>4.2997777130433278E-3</v>
      </c>
      <c r="M22" s="9">
        <v>3.0868131868131869</v>
      </c>
      <c r="N22" s="9">
        <v>9.9834128136014923E-3</v>
      </c>
      <c r="O22" s="9">
        <v>5.1580790948323028</v>
      </c>
      <c r="Q22" s="23"/>
      <c r="R22" s="23"/>
    </row>
    <row r="23" spans="1:18" x14ac:dyDescent="0.15">
      <c r="A23" s="7">
        <v>34608</v>
      </c>
      <c r="B23" s="8">
        <v>252.42</v>
      </c>
      <c r="C23" s="9">
        <f t="shared" si="0"/>
        <v>-19.640000000000015</v>
      </c>
      <c r="D23" s="9">
        <v>-6.4766355140186443E-2</v>
      </c>
      <c r="E23" s="9">
        <f t="shared" si="1"/>
        <v>383.18977225085223</v>
      </c>
      <c r="F23" s="9">
        <v>2453.8157081996133</v>
      </c>
      <c r="G23" s="9">
        <v>49.536004160606389</v>
      </c>
      <c r="H23" s="9">
        <f t="shared" si="2"/>
        <v>-0.39517183463956251</v>
      </c>
      <c r="I23" s="9">
        <f t="shared" si="3"/>
        <v>-6.1710341493651885E-2</v>
      </c>
      <c r="J23" s="9">
        <v>9.6136567834681046E-3</v>
      </c>
      <c r="K23" s="9">
        <v>-0.57075595004728263</v>
      </c>
      <c r="L23" s="9">
        <f t="shared" si="4"/>
        <v>2.4386188864280334E-2</v>
      </c>
      <c r="M23" s="9">
        <v>3.0868131868131869</v>
      </c>
      <c r="N23" s="9">
        <v>9.9834128136014923E-3</v>
      </c>
      <c r="O23" s="9">
        <v>5.1580790948323028</v>
      </c>
      <c r="Q23" s="23"/>
      <c r="R23" s="23"/>
    </row>
    <row r="24" spans="1:18" x14ac:dyDescent="0.15">
      <c r="A24" s="7">
        <v>34639</v>
      </c>
      <c r="B24" s="8">
        <v>279.42</v>
      </c>
      <c r="C24" s="9">
        <f t="shared" si="0"/>
        <v>27.000000000000028</v>
      </c>
      <c r="D24" s="9">
        <v>-6.4766355140186443E-2</v>
      </c>
      <c r="E24" s="9">
        <f t="shared" si="1"/>
        <v>732.50157785832971</v>
      </c>
      <c r="F24" s="9">
        <v>2453.8157081996133</v>
      </c>
      <c r="G24" s="9">
        <v>49.536004160606389</v>
      </c>
      <c r="H24" s="9">
        <f t="shared" si="2"/>
        <v>0.54636555397949371</v>
      </c>
      <c r="I24" s="9">
        <f t="shared" si="3"/>
        <v>0.16309848740476923</v>
      </c>
      <c r="J24" s="9">
        <v>9.6136567834681046E-3</v>
      </c>
      <c r="K24" s="9">
        <v>-0.57075595004728263</v>
      </c>
      <c r="L24" s="9">
        <f t="shared" si="4"/>
        <v>8.9111395424124218E-2</v>
      </c>
      <c r="M24" s="9">
        <v>3.0868131868131869</v>
      </c>
      <c r="N24" s="9">
        <v>9.9834128136014923E-3</v>
      </c>
      <c r="O24" s="9">
        <v>5.1580790948323028</v>
      </c>
      <c r="Q24" s="23"/>
      <c r="R24" s="23"/>
    </row>
    <row r="25" spans="1:18" x14ac:dyDescent="0.15">
      <c r="A25" s="7">
        <v>34669</v>
      </c>
      <c r="B25" s="8">
        <v>263.64</v>
      </c>
      <c r="C25" s="9">
        <f t="shared" si="0"/>
        <v>-15.78000000000003</v>
      </c>
      <c r="D25" s="9">
        <v>-6.4766355140186443E-2</v>
      </c>
      <c r="E25" s="9">
        <f t="shared" si="1"/>
        <v>246.9685685125348</v>
      </c>
      <c r="F25" s="9">
        <v>2453.8157081996133</v>
      </c>
      <c r="G25" s="9">
        <v>49.536004160606389</v>
      </c>
      <c r="H25" s="9">
        <f t="shared" si="2"/>
        <v>-0.31724871456946091</v>
      </c>
      <c r="I25" s="9">
        <f t="shared" si="3"/>
        <v>-3.1930051078346039E-2</v>
      </c>
      <c r="J25" s="9">
        <v>9.6136567834681046E-3</v>
      </c>
      <c r="K25" s="9">
        <v>-0.57075595004728263</v>
      </c>
      <c r="L25" s="9">
        <f t="shared" si="4"/>
        <v>1.0129767660742509E-2</v>
      </c>
      <c r="M25" s="9">
        <v>3.0868131868131869</v>
      </c>
      <c r="N25" s="9">
        <v>9.9834128136014923E-3</v>
      </c>
      <c r="O25" s="9">
        <v>5.1580790948323028</v>
      </c>
      <c r="Q25" s="23"/>
      <c r="R25" s="23"/>
    </row>
    <row r="26" spans="1:18" x14ac:dyDescent="0.15">
      <c r="A26" s="7">
        <v>34700</v>
      </c>
      <c r="B26" s="8">
        <v>264.69</v>
      </c>
      <c r="C26" s="9">
        <f t="shared" si="0"/>
        <v>1.0500000000000114</v>
      </c>
      <c r="D26" s="9">
        <v>-6.4766355140186443E-2</v>
      </c>
      <c r="E26" s="9">
        <f t="shared" si="1"/>
        <v>1.2427040265525617</v>
      </c>
      <c r="F26" s="9">
        <v>2453.8157081996133</v>
      </c>
      <c r="G26" s="9">
        <v>49.536004160606389</v>
      </c>
      <c r="H26" s="9">
        <f t="shared" si="2"/>
        <v>2.2504163870906611E-2</v>
      </c>
      <c r="I26" s="9">
        <f t="shared" si="3"/>
        <v>1.139695004931452E-5</v>
      </c>
      <c r="J26" s="9">
        <v>9.6136567834681046E-3</v>
      </c>
      <c r="K26" s="9">
        <v>-0.57075595004728263</v>
      </c>
      <c r="L26" s="9">
        <f t="shared" si="4"/>
        <v>2.5647883153831117E-7</v>
      </c>
      <c r="M26" s="9">
        <v>3.0868131868131869</v>
      </c>
      <c r="N26" s="9">
        <v>9.9834128136014923E-3</v>
      </c>
      <c r="O26" s="9">
        <v>5.1580790948323028</v>
      </c>
      <c r="Q26" s="23"/>
      <c r="R26" s="23"/>
    </row>
    <row r="27" spans="1:18" x14ac:dyDescent="0.15">
      <c r="A27" s="7">
        <v>34731</v>
      </c>
      <c r="B27" s="8">
        <v>279.07</v>
      </c>
      <c r="C27" s="9">
        <f t="shared" si="0"/>
        <v>14.379999999999995</v>
      </c>
      <c r="D27" s="9">
        <v>-6.4766355140186443E-2</v>
      </c>
      <c r="E27" s="9">
        <f t="shared" si="1"/>
        <v>208.65127505458977</v>
      </c>
      <c r="F27" s="9">
        <v>2453.8157081996133</v>
      </c>
      <c r="G27" s="9">
        <v>49.536004160606389</v>
      </c>
      <c r="H27" s="9">
        <f t="shared" si="2"/>
        <v>0.29160136349123233</v>
      </c>
      <c r="I27" s="9">
        <f t="shared" si="3"/>
        <v>2.4795259112895474E-2</v>
      </c>
      <c r="J27" s="9">
        <v>9.6136567834681046E-3</v>
      </c>
      <c r="K27" s="9">
        <v>-0.57075595004728263</v>
      </c>
      <c r="L27" s="9">
        <f t="shared" si="4"/>
        <v>7.2303313654387249E-3</v>
      </c>
      <c r="M27" s="9">
        <v>3.0868131868131869</v>
      </c>
      <c r="N27" s="9">
        <v>9.9834128136014923E-3</v>
      </c>
      <c r="O27" s="9">
        <v>5.1580790948323028</v>
      </c>
      <c r="Q27" s="23"/>
      <c r="R27" s="23"/>
    </row>
    <row r="28" spans="1:18" x14ac:dyDescent="0.15">
      <c r="A28" s="7">
        <v>34759</v>
      </c>
      <c r="B28" s="8">
        <v>267.14999999999998</v>
      </c>
      <c r="C28" s="9">
        <f t="shared" si="0"/>
        <v>-11.920000000000016</v>
      </c>
      <c r="D28" s="9">
        <v>-6.4766355140186443E-2</v>
      </c>
      <c r="E28" s="9">
        <f t="shared" si="1"/>
        <v>140.54656477421648</v>
      </c>
      <c r="F28" s="9">
        <v>2453.8157081996133</v>
      </c>
      <c r="G28" s="9">
        <v>49.536004160606389</v>
      </c>
      <c r="H28" s="9">
        <f t="shared" si="2"/>
        <v>-0.2393255944993587</v>
      </c>
      <c r="I28" s="9">
        <f t="shared" si="3"/>
        <v>-1.370778989515529E-2</v>
      </c>
      <c r="J28" s="9">
        <v>9.6136567834681046E-3</v>
      </c>
      <c r="K28" s="9">
        <v>-0.57075595004728263</v>
      </c>
      <c r="L28" s="9">
        <f t="shared" si="4"/>
        <v>3.2806249659303416E-3</v>
      </c>
      <c r="M28" s="9">
        <v>3.0868131868131869</v>
      </c>
      <c r="N28" s="9">
        <v>9.9834128136014923E-3</v>
      </c>
      <c r="O28" s="9">
        <v>5.1580790948323028</v>
      </c>
      <c r="Q28" s="23"/>
      <c r="R28" s="23"/>
    </row>
    <row r="29" spans="1:18" x14ac:dyDescent="0.15">
      <c r="A29" s="7">
        <v>34790</v>
      </c>
      <c r="B29" s="8">
        <v>273.45999999999998</v>
      </c>
      <c r="C29" s="9">
        <f t="shared" si="0"/>
        <v>6.3100000000000023</v>
      </c>
      <c r="D29" s="9">
        <v>-6.4766355140186443E-2</v>
      </c>
      <c r="E29" s="9">
        <f t="shared" si="1"/>
        <v>40.637646082627327</v>
      </c>
      <c r="F29" s="9">
        <v>2453.8157081996133</v>
      </c>
      <c r="G29" s="9">
        <v>49.536004160606389</v>
      </c>
      <c r="H29" s="9">
        <f t="shared" si="2"/>
        <v>0.12868955546902458</v>
      </c>
      <c r="I29" s="9">
        <f t="shared" si="3"/>
        <v>2.1312279451980087E-3</v>
      </c>
      <c r="J29" s="9">
        <v>9.6136567834681046E-3</v>
      </c>
      <c r="K29" s="9">
        <v>-0.57075595004728263</v>
      </c>
      <c r="L29" s="9">
        <f t="shared" si="4"/>
        <v>2.7426677687069441E-4</v>
      </c>
      <c r="M29" s="9">
        <v>3.0868131868131869</v>
      </c>
      <c r="N29" s="9">
        <v>9.9834128136014923E-3</v>
      </c>
      <c r="O29" s="9">
        <v>5.1580790948323028</v>
      </c>
      <c r="Q29" s="23"/>
      <c r="R29" s="23"/>
    </row>
    <row r="30" spans="1:18" x14ac:dyDescent="0.15">
      <c r="A30" s="7">
        <v>34820</v>
      </c>
      <c r="B30" s="8">
        <v>273.45999999999998</v>
      </c>
      <c r="C30" s="9">
        <f t="shared" si="0"/>
        <v>0</v>
      </c>
      <c r="D30" s="9">
        <v>-6.4766355140186443E-2</v>
      </c>
      <c r="E30" s="9">
        <f t="shared" si="1"/>
        <v>4.1946807581447546E-3</v>
      </c>
      <c r="F30" s="9">
        <v>2453.8157081996133</v>
      </c>
      <c r="G30" s="9">
        <v>49.536004160606389</v>
      </c>
      <c r="H30" s="9">
        <f t="shared" si="2"/>
        <v>1.3074602248941997E-3</v>
      </c>
      <c r="I30" s="9">
        <f t="shared" si="3"/>
        <v>2.2350408097384176E-9</v>
      </c>
      <c r="J30" s="9">
        <v>9.6136567834681046E-3</v>
      </c>
      <c r="K30" s="9">
        <v>-0.57075595004728263</v>
      </c>
      <c r="L30" s="9">
        <f t="shared" si="4"/>
        <v>2.9222269597483058E-12</v>
      </c>
      <c r="M30" s="9">
        <v>3.0868131868131869</v>
      </c>
      <c r="N30" s="9">
        <v>9.9834128136014923E-3</v>
      </c>
      <c r="O30" s="9">
        <v>5.1580790948323028</v>
      </c>
      <c r="Q30" s="23"/>
      <c r="R30" s="23"/>
    </row>
    <row r="31" spans="1:18" x14ac:dyDescent="0.15">
      <c r="A31" s="7">
        <v>34851</v>
      </c>
      <c r="B31" s="8">
        <v>277.32</v>
      </c>
      <c r="C31" s="9">
        <f t="shared" si="0"/>
        <v>3.8600000000000136</v>
      </c>
      <c r="D31" s="9">
        <v>-6.4766355140186443E-2</v>
      </c>
      <c r="E31" s="9">
        <f t="shared" si="1"/>
        <v>15.403790942440489</v>
      </c>
      <c r="F31" s="9">
        <v>2453.8157081996133</v>
      </c>
      <c r="G31" s="9">
        <v>49.536004160606389</v>
      </c>
      <c r="H31" s="9">
        <f t="shared" si="2"/>
        <v>7.9230580294996397E-2</v>
      </c>
      <c r="I31" s="9">
        <f t="shared" si="3"/>
        <v>4.9736876776611131E-4</v>
      </c>
      <c r="J31" s="9">
        <v>9.6136567834681046E-3</v>
      </c>
      <c r="K31" s="9">
        <v>-0.57075595004728263</v>
      </c>
      <c r="L31" s="9">
        <f t="shared" si="4"/>
        <v>3.9406816090716301E-5</v>
      </c>
      <c r="M31" s="9">
        <v>3.0868131868131869</v>
      </c>
      <c r="N31" s="9">
        <v>9.9834128136014923E-3</v>
      </c>
      <c r="O31" s="9">
        <v>5.1580790948323028</v>
      </c>
      <c r="Q31" s="23"/>
      <c r="R31" s="23"/>
    </row>
    <row r="32" spans="1:18" x14ac:dyDescent="0.15">
      <c r="A32" s="7">
        <v>34881</v>
      </c>
      <c r="B32" s="8">
        <v>273.11</v>
      </c>
      <c r="C32" s="9">
        <f t="shared" si="0"/>
        <v>-4.2099999999999795</v>
      </c>
      <c r="D32" s="9">
        <v>-6.4766355140186443E-2</v>
      </c>
      <c r="E32" s="9">
        <f t="shared" si="1"/>
        <v>17.182961970477606</v>
      </c>
      <c r="F32" s="9">
        <v>2453.8157081996133</v>
      </c>
      <c r="G32" s="9">
        <v>49.536004160606389</v>
      </c>
      <c r="H32" s="9">
        <f t="shared" si="2"/>
        <v>-8.3681227727211371E-2</v>
      </c>
      <c r="I32" s="9">
        <f t="shared" si="3"/>
        <v>-5.8598180330932147E-4</v>
      </c>
      <c r="J32" s="9">
        <v>9.6136567834681046E-3</v>
      </c>
      <c r="K32" s="9">
        <v>-0.57075595004728263</v>
      </c>
      <c r="L32" s="9">
        <f t="shared" si="4"/>
        <v>4.9035676726729315E-5</v>
      </c>
      <c r="M32" s="9">
        <v>3.0868131868131869</v>
      </c>
      <c r="N32" s="9">
        <v>9.9834128136014923E-3</v>
      </c>
      <c r="O32" s="9">
        <v>5.1580790948323028</v>
      </c>
      <c r="Q32" s="23"/>
      <c r="R32" s="23"/>
    </row>
    <row r="33" spans="1:18" x14ac:dyDescent="0.15">
      <c r="A33" s="7">
        <v>34912</v>
      </c>
      <c r="B33" s="8">
        <v>278.02</v>
      </c>
      <c r="C33" s="9">
        <f t="shared" si="0"/>
        <v>4.9099999999999682</v>
      </c>
      <c r="D33" s="9">
        <v>-6.4766355140186443E-2</v>
      </c>
      <c r="E33" s="9">
        <f t="shared" si="1"/>
        <v>24.748300288234457</v>
      </c>
      <c r="F33" s="9">
        <v>2453.8157081996133</v>
      </c>
      <c r="G33" s="9">
        <v>49.536004160606389</v>
      </c>
      <c r="H33" s="9">
        <f t="shared" si="2"/>
        <v>0.10042728394100765</v>
      </c>
      <c r="I33" s="9">
        <f t="shared" si="3"/>
        <v>1.0128733677100008E-3</v>
      </c>
      <c r="J33" s="9">
        <v>9.6136567834681046E-3</v>
      </c>
      <c r="K33" s="9">
        <v>-0.57075595004728263</v>
      </c>
      <c r="L33" s="9">
        <f t="shared" si="4"/>
        <v>1.0172012129529689E-4</v>
      </c>
      <c r="M33" s="9">
        <v>3.0868131868131869</v>
      </c>
      <c r="N33" s="9">
        <v>9.9834128136014923E-3</v>
      </c>
      <c r="O33" s="9">
        <v>5.1580790948323028</v>
      </c>
      <c r="Q33" s="23"/>
      <c r="R33" s="23"/>
    </row>
    <row r="34" spans="1:18" x14ac:dyDescent="0.15">
      <c r="A34" s="7">
        <v>34943</v>
      </c>
      <c r="B34" s="8">
        <v>287.13</v>
      </c>
      <c r="C34" s="9">
        <f t="shared" si="0"/>
        <v>9.1100000000000136</v>
      </c>
      <c r="D34" s="9">
        <v>-6.4766355140186443E-2</v>
      </c>
      <c r="E34" s="9">
        <f t="shared" si="1"/>
        <v>84.176337671412583</v>
      </c>
      <c r="F34" s="9">
        <v>2453.8157081996133</v>
      </c>
      <c r="G34" s="9">
        <v>49.536004160606389</v>
      </c>
      <c r="H34" s="9">
        <f t="shared" si="2"/>
        <v>0.1852140985250573</v>
      </c>
      <c r="I34" s="9">
        <f t="shared" si="3"/>
        <v>6.3536330160631734E-3</v>
      </c>
      <c r="J34" s="9">
        <v>9.6136567834681046E-3</v>
      </c>
      <c r="K34" s="9">
        <v>-0.57075595004728263</v>
      </c>
      <c r="L34" s="9">
        <f t="shared" si="4"/>
        <v>1.1767824114291814E-3</v>
      </c>
      <c r="M34" s="9">
        <v>3.0868131868131869</v>
      </c>
      <c r="N34" s="9">
        <v>9.9834128136014923E-3</v>
      </c>
      <c r="O34" s="9">
        <v>5.1580790948323028</v>
      </c>
      <c r="Q34" s="23"/>
      <c r="R34" s="23"/>
    </row>
    <row r="35" spans="1:18" x14ac:dyDescent="0.15">
      <c r="A35" s="7">
        <v>34973</v>
      </c>
      <c r="B35" s="8">
        <v>278.02</v>
      </c>
      <c r="C35" s="9">
        <f t="shared" si="0"/>
        <v>-9.1100000000000136</v>
      </c>
      <c r="D35" s="9">
        <v>-6.4766355140186443E-2</v>
      </c>
      <c r="E35" s="9">
        <f t="shared" si="1"/>
        <v>81.816251690104195</v>
      </c>
      <c r="F35" s="9">
        <v>2453.8157081996133</v>
      </c>
      <c r="G35" s="9">
        <v>49.536004160606389</v>
      </c>
      <c r="H35" s="9">
        <f t="shared" si="2"/>
        <v>-0.1825991780752689</v>
      </c>
      <c r="I35" s="9">
        <f t="shared" si="3"/>
        <v>-6.08830576065293E-3</v>
      </c>
      <c r="J35" s="9">
        <v>9.6136567834681046E-3</v>
      </c>
      <c r="K35" s="9">
        <v>-0.57075595004728263</v>
      </c>
      <c r="L35" s="9">
        <f t="shared" si="4"/>
        <v>1.11171962776615E-3</v>
      </c>
      <c r="M35" s="9">
        <v>3.0868131868131869</v>
      </c>
      <c r="N35" s="9">
        <v>9.9834128136014923E-3</v>
      </c>
      <c r="O35" s="9">
        <v>5.1580790948323028</v>
      </c>
      <c r="Q35" s="23"/>
      <c r="R35" s="23"/>
    </row>
    <row r="36" spans="1:18" x14ac:dyDescent="0.15">
      <c r="A36" s="7">
        <v>35004</v>
      </c>
      <c r="B36" s="8">
        <v>263.99</v>
      </c>
      <c r="C36" s="9">
        <f t="shared" si="0"/>
        <v>-14.029999999999973</v>
      </c>
      <c r="D36" s="9">
        <v>-6.4766355140186443E-2</v>
      </c>
      <c r="E36" s="9">
        <f t="shared" si="1"/>
        <v>195.02775075552375</v>
      </c>
      <c r="F36" s="9">
        <v>2453.8157081996133</v>
      </c>
      <c r="G36" s="9">
        <v>49.536004160606389</v>
      </c>
      <c r="H36" s="9">
        <f t="shared" si="2"/>
        <v>-0.28192087515943942</v>
      </c>
      <c r="I36" s="9">
        <f t="shared" si="3"/>
        <v>-2.2406896324628774E-2</v>
      </c>
      <c r="J36" s="9">
        <v>9.6136567834681046E-3</v>
      </c>
      <c r="K36" s="9">
        <v>-0.57075595004728263</v>
      </c>
      <c r="L36" s="9">
        <f t="shared" si="4"/>
        <v>6.31697182144617E-3</v>
      </c>
      <c r="M36" s="9">
        <v>3.0868131868131869</v>
      </c>
      <c r="N36" s="9">
        <v>9.9834128136014923E-3</v>
      </c>
      <c r="O36" s="9">
        <v>5.1580790948323028</v>
      </c>
      <c r="Q36" s="23"/>
      <c r="R36" s="23"/>
    </row>
    <row r="37" spans="1:18" x14ac:dyDescent="0.15">
      <c r="A37" s="7">
        <v>35034</v>
      </c>
      <c r="B37" s="8">
        <v>267.85000000000002</v>
      </c>
      <c r="C37" s="9">
        <f t="shared" si="0"/>
        <v>3.8600000000000136</v>
      </c>
      <c r="D37" s="9">
        <v>-6.4766355140186443E-2</v>
      </c>
      <c r="E37" s="9">
        <f t="shared" si="1"/>
        <v>15.403790942440489</v>
      </c>
      <c r="F37" s="9">
        <v>2453.8157081996133</v>
      </c>
      <c r="G37" s="9">
        <v>49.536004160606389</v>
      </c>
      <c r="H37" s="9">
        <f t="shared" si="2"/>
        <v>7.9230580294996397E-2</v>
      </c>
      <c r="I37" s="9">
        <f t="shared" si="3"/>
        <v>4.9736876776611131E-4</v>
      </c>
      <c r="J37" s="9">
        <v>9.6136567834681046E-3</v>
      </c>
      <c r="K37" s="9">
        <v>-0.57075595004728263</v>
      </c>
      <c r="L37" s="9">
        <f t="shared" si="4"/>
        <v>3.9406816090716301E-5</v>
      </c>
      <c r="M37" s="9">
        <v>3.0868131868131869</v>
      </c>
      <c r="N37" s="9">
        <v>9.9834128136014923E-3</v>
      </c>
      <c r="O37" s="9">
        <v>5.1580790948323028</v>
      </c>
      <c r="Q37" s="23"/>
      <c r="R37" s="23"/>
    </row>
    <row r="38" spans="1:18" x14ac:dyDescent="0.15">
      <c r="A38" s="7">
        <v>35065</v>
      </c>
      <c r="B38" s="8">
        <v>248.22</v>
      </c>
      <c r="C38" s="9">
        <f t="shared" si="0"/>
        <v>-19.630000000000024</v>
      </c>
      <c r="D38" s="9">
        <v>-6.4766355140186443E-2</v>
      </c>
      <c r="E38" s="9">
        <f t="shared" si="1"/>
        <v>382.79836757795539</v>
      </c>
      <c r="F38" s="9">
        <v>2453.8157081996133</v>
      </c>
      <c r="G38" s="9">
        <v>49.536004160606389</v>
      </c>
      <c r="H38" s="9">
        <f t="shared" si="2"/>
        <v>-0.39496996127150547</v>
      </c>
      <c r="I38" s="9">
        <f t="shared" si="3"/>
        <v>-6.1615815691388187E-2</v>
      </c>
      <c r="J38" s="9">
        <v>9.6136567834681046E-3</v>
      </c>
      <c r="K38" s="9">
        <v>-0.57075595004728263</v>
      </c>
      <c r="L38" s="9">
        <f t="shared" si="4"/>
        <v>2.4336396337339809E-2</v>
      </c>
      <c r="M38" s="9">
        <v>3.0868131868131869</v>
      </c>
      <c r="N38" s="9">
        <v>9.9834128136014923E-3</v>
      </c>
      <c r="O38" s="9">
        <v>5.1580790948323028</v>
      </c>
      <c r="Q38" s="23"/>
      <c r="R38" s="23"/>
    </row>
    <row r="39" spans="1:18" x14ac:dyDescent="0.15">
      <c r="A39" s="7">
        <v>35096</v>
      </c>
      <c r="B39" s="8">
        <v>252.07</v>
      </c>
      <c r="C39" s="9">
        <f t="shared" si="0"/>
        <v>3.8499999999999943</v>
      </c>
      <c r="D39" s="9">
        <v>-6.4766355140186443E-2</v>
      </c>
      <c r="E39" s="9">
        <f t="shared" si="1"/>
        <v>15.325395615337534</v>
      </c>
      <c r="F39" s="9">
        <v>2453.8157081996133</v>
      </c>
      <c r="G39" s="9">
        <v>49.536004160606389</v>
      </c>
      <c r="H39" s="9">
        <f t="shared" si="2"/>
        <v>7.9028706926938738E-2</v>
      </c>
      <c r="I39" s="9">
        <f t="shared" si="3"/>
        <v>4.9357667512550511E-4</v>
      </c>
      <c r="J39" s="9">
        <v>9.6136567834681046E-3</v>
      </c>
      <c r="K39" s="9">
        <v>-0.57075595004728263</v>
      </c>
      <c r="L39" s="9">
        <f t="shared" si="4"/>
        <v>3.9006726404466389E-5</v>
      </c>
      <c r="M39" s="9">
        <v>3.0868131868131869</v>
      </c>
      <c r="N39" s="9">
        <v>9.9834128136014923E-3</v>
      </c>
      <c r="O39" s="9">
        <v>5.1580790948323028</v>
      </c>
      <c r="Q39" s="23"/>
      <c r="R39" s="23"/>
    </row>
    <row r="40" spans="1:18" x14ac:dyDescent="0.15">
      <c r="A40" s="7">
        <v>35125</v>
      </c>
      <c r="B40" s="8">
        <v>262.58999999999997</v>
      </c>
      <c r="C40" s="9">
        <f t="shared" si="0"/>
        <v>10.519999999999982</v>
      </c>
      <c r="D40" s="9">
        <v>-6.4766355140186443E-2</v>
      </c>
      <c r="E40" s="9">
        <f t="shared" si="1"/>
        <v>112.03727879290727</v>
      </c>
      <c r="F40" s="9">
        <v>2453.8157081996133</v>
      </c>
      <c r="G40" s="9">
        <v>49.536004160606389</v>
      </c>
      <c r="H40" s="9">
        <f t="shared" si="2"/>
        <v>0.21367824342113015</v>
      </c>
      <c r="I40" s="9">
        <f t="shared" si="3"/>
        <v>9.7562049383557014E-3</v>
      </c>
      <c r="J40" s="9">
        <v>9.6136567834681046E-3</v>
      </c>
      <c r="K40" s="9">
        <v>-0.57075595004728263</v>
      </c>
      <c r="L40" s="9">
        <f t="shared" si="4"/>
        <v>2.0846887336844018E-3</v>
      </c>
      <c r="M40" s="9">
        <v>3.0868131868131869</v>
      </c>
      <c r="N40" s="9">
        <v>9.9834128136014923E-3</v>
      </c>
      <c r="O40" s="9">
        <v>5.1580790948323028</v>
      </c>
      <c r="Q40" s="23"/>
      <c r="R40" s="23"/>
    </row>
    <row r="41" spans="1:18" x14ac:dyDescent="0.15">
      <c r="A41" s="7">
        <v>35156</v>
      </c>
      <c r="B41" s="8">
        <v>268.2</v>
      </c>
      <c r="C41" s="9">
        <f t="shared" si="0"/>
        <v>5.6100000000000136</v>
      </c>
      <c r="D41" s="9">
        <v>-6.4766355140186443E-2</v>
      </c>
      <c r="E41" s="9">
        <f t="shared" si="1"/>
        <v>32.20297318543119</v>
      </c>
      <c r="F41" s="9">
        <v>2453.8157081996133</v>
      </c>
      <c r="G41" s="9">
        <v>49.536004160606389</v>
      </c>
      <c r="H41" s="9">
        <f t="shared" si="2"/>
        <v>0.11455841970501669</v>
      </c>
      <c r="I41" s="9">
        <f t="shared" si="3"/>
        <v>1.503422488330538E-3</v>
      </c>
      <c r="J41" s="9">
        <v>9.6136567834681046E-3</v>
      </c>
      <c r="K41" s="9">
        <v>-0.57075595004728263</v>
      </c>
      <c r="L41" s="9">
        <f t="shared" si="4"/>
        <v>1.7222970441213033E-4</v>
      </c>
      <c r="M41" s="9">
        <v>3.0868131868131869</v>
      </c>
      <c r="N41" s="9">
        <v>9.9834128136014923E-3</v>
      </c>
      <c r="O41" s="9">
        <v>5.1580790948323028</v>
      </c>
      <c r="Q41" s="23"/>
      <c r="R41" s="23"/>
    </row>
    <row r="42" spans="1:18" x14ac:dyDescent="0.15">
      <c r="A42" s="7">
        <v>35186</v>
      </c>
      <c r="B42" s="8">
        <v>252.42</v>
      </c>
      <c r="C42" s="9">
        <f t="shared" si="0"/>
        <v>-15.780000000000001</v>
      </c>
      <c r="D42" s="9">
        <v>-6.4766355140186443E-2</v>
      </c>
      <c r="E42" s="9">
        <f t="shared" si="1"/>
        <v>246.96856851253389</v>
      </c>
      <c r="F42" s="9">
        <v>2453.8157081996133</v>
      </c>
      <c r="G42" s="9">
        <v>49.536004160606389</v>
      </c>
      <c r="H42" s="9">
        <f t="shared" si="2"/>
        <v>-0.3172487145694603</v>
      </c>
      <c r="I42" s="9">
        <f t="shared" si="3"/>
        <v>-3.1930051078345852E-2</v>
      </c>
      <c r="J42" s="9">
        <v>9.6136567834681046E-3</v>
      </c>
      <c r="K42" s="9">
        <v>-0.57075595004728263</v>
      </c>
      <c r="L42" s="9">
        <f t="shared" si="4"/>
        <v>1.0129767660742431E-2</v>
      </c>
      <c r="M42" s="9">
        <v>3.0868131868131869</v>
      </c>
      <c r="N42" s="9">
        <v>9.9834128136014923E-3</v>
      </c>
      <c r="O42" s="9">
        <v>5.1580790948323028</v>
      </c>
      <c r="Q42" s="23"/>
      <c r="R42" s="23"/>
    </row>
    <row r="43" spans="1:18" x14ac:dyDescent="0.15">
      <c r="A43" s="7">
        <v>35217</v>
      </c>
      <c r="B43" s="8">
        <v>258.38</v>
      </c>
      <c r="C43" s="9">
        <f t="shared" si="0"/>
        <v>5.960000000000008</v>
      </c>
      <c r="D43" s="9">
        <v>-6.4766355140186443E-2</v>
      </c>
      <c r="E43" s="9">
        <f t="shared" si="1"/>
        <v>36.297809634029264</v>
      </c>
      <c r="F43" s="9">
        <v>2453.8157081996133</v>
      </c>
      <c r="G43" s="9">
        <v>49.536004160606389</v>
      </c>
      <c r="H43" s="9">
        <f t="shared" si="2"/>
        <v>0.12162398758702064</v>
      </c>
      <c r="I43" s="9">
        <f t="shared" si="3"/>
        <v>1.7991099876055105E-3</v>
      </c>
      <c r="J43" s="9">
        <v>9.6136567834681046E-3</v>
      </c>
      <c r="K43" s="9">
        <v>-0.57075595004728263</v>
      </c>
      <c r="L43" s="9">
        <f t="shared" si="4"/>
        <v>2.1881493080021746E-4</v>
      </c>
      <c r="M43" s="9">
        <v>3.0868131868131869</v>
      </c>
      <c r="N43" s="9">
        <v>9.9834128136014923E-3</v>
      </c>
      <c r="O43" s="9">
        <v>5.1580790948323028</v>
      </c>
      <c r="Q43" s="23"/>
      <c r="R43" s="23"/>
    </row>
    <row r="44" spans="1:18" x14ac:dyDescent="0.15">
      <c r="A44" s="7">
        <v>35247</v>
      </c>
      <c r="B44" s="8">
        <v>240.15</v>
      </c>
      <c r="C44" s="9">
        <f t="shared" si="0"/>
        <v>-18.22999999999999</v>
      </c>
      <c r="D44" s="9">
        <v>-6.4766355140186443E-2</v>
      </c>
      <c r="E44" s="9">
        <f t="shared" si="1"/>
        <v>329.9757133723466</v>
      </c>
      <c r="F44" s="9">
        <v>2453.8157081996133</v>
      </c>
      <c r="G44" s="9">
        <v>49.536004160606389</v>
      </c>
      <c r="H44" s="9">
        <f t="shared" si="2"/>
        <v>-0.3667076897434885</v>
      </c>
      <c r="I44" s="9">
        <f t="shared" si="3"/>
        <v>-4.9312844121865589E-2</v>
      </c>
      <c r="J44" s="9">
        <v>9.6136567834681046E-3</v>
      </c>
      <c r="K44" s="9">
        <v>-0.57075595004728263</v>
      </c>
      <c r="L44" s="9">
        <f t="shared" si="4"/>
        <v>1.8083399142610101E-2</v>
      </c>
      <c r="M44" s="9">
        <v>3.0868131868131869</v>
      </c>
      <c r="N44" s="9">
        <v>9.9834128136014923E-3</v>
      </c>
      <c r="O44" s="9">
        <v>5.1580790948323028</v>
      </c>
      <c r="Q44" s="23"/>
      <c r="R44" s="23"/>
    </row>
    <row r="45" spans="1:18" x14ac:dyDescent="0.15">
      <c r="A45" s="7">
        <v>35278</v>
      </c>
      <c r="B45" s="8">
        <v>258.38</v>
      </c>
      <c r="C45" s="9">
        <f t="shared" si="0"/>
        <v>18.22999999999999</v>
      </c>
      <c r="D45" s="9">
        <v>-6.4766355140186443E-2</v>
      </c>
      <c r="E45" s="9">
        <f t="shared" si="1"/>
        <v>334.69847598916897</v>
      </c>
      <c r="F45" s="9">
        <v>2453.8157081996133</v>
      </c>
      <c r="G45" s="9">
        <v>49.536004160606389</v>
      </c>
      <c r="H45" s="9">
        <f t="shared" si="2"/>
        <v>0.36932261019327689</v>
      </c>
      <c r="I45" s="9">
        <f t="shared" si="3"/>
        <v>5.0375305026768576E-2</v>
      </c>
      <c r="J45" s="9">
        <v>9.6136567834681046E-3</v>
      </c>
      <c r="K45" s="9">
        <v>-0.57075595004728263</v>
      </c>
      <c r="L45" s="9">
        <f t="shared" si="4"/>
        <v>1.8604739141768672E-2</v>
      </c>
      <c r="M45" s="9">
        <v>3.0868131868131869</v>
      </c>
      <c r="N45" s="9">
        <v>9.9834128136014923E-3</v>
      </c>
      <c r="O45" s="9">
        <v>5.1580790948323028</v>
      </c>
      <c r="Q45" s="23"/>
      <c r="R45" s="23"/>
    </row>
    <row r="46" spans="1:18" x14ac:dyDescent="0.15">
      <c r="A46" s="7">
        <v>35309</v>
      </c>
      <c r="B46" s="8">
        <v>263.29000000000002</v>
      </c>
      <c r="C46" s="9">
        <f t="shared" si="0"/>
        <v>4.910000000000025</v>
      </c>
      <c r="D46" s="9">
        <v>-6.4766355140186443E-2</v>
      </c>
      <c r="E46" s="9">
        <f t="shared" si="1"/>
        <v>24.748300288235022</v>
      </c>
      <c r="F46" s="9">
        <v>2453.8157081996133</v>
      </c>
      <c r="G46" s="9">
        <v>49.536004160606389</v>
      </c>
      <c r="H46" s="9">
        <f t="shared" si="2"/>
        <v>0.1004272839410088</v>
      </c>
      <c r="I46" s="9">
        <f t="shared" si="3"/>
        <v>1.0128733677100357E-3</v>
      </c>
      <c r="J46" s="9">
        <v>9.6136567834681046E-3</v>
      </c>
      <c r="K46" s="9">
        <v>-0.57075595004728263</v>
      </c>
      <c r="L46" s="9">
        <f t="shared" si="4"/>
        <v>1.0172012129530158E-4</v>
      </c>
      <c r="M46" s="9">
        <v>3.0868131868131869</v>
      </c>
      <c r="N46" s="9">
        <v>9.9834128136014923E-3</v>
      </c>
      <c r="O46" s="9">
        <v>5.1580790948323028</v>
      </c>
      <c r="Q46" s="23"/>
      <c r="R46" s="23"/>
    </row>
    <row r="47" spans="1:18" x14ac:dyDescent="0.15">
      <c r="A47" s="7">
        <v>35339</v>
      </c>
      <c r="B47" s="8">
        <v>254.18</v>
      </c>
      <c r="C47" s="9">
        <f t="shared" si="0"/>
        <v>-9.1100000000000136</v>
      </c>
      <c r="D47" s="9">
        <v>-6.4766355140186443E-2</v>
      </c>
      <c r="E47" s="9">
        <f t="shared" si="1"/>
        <v>81.816251690104195</v>
      </c>
      <c r="F47" s="9">
        <v>2453.8157081996133</v>
      </c>
      <c r="G47" s="9">
        <v>49.536004160606389</v>
      </c>
      <c r="H47" s="9">
        <f t="shared" si="2"/>
        <v>-0.1825991780752689</v>
      </c>
      <c r="I47" s="9">
        <f t="shared" si="3"/>
        <v>-6.08830576065293E-3</v>
      </c>
      <c r="J47" s="9">
        <v>9.6136567834681046E-3</v>
      </c>
      <c r="K47" s="9">
        <v>-0.57075595004728263</v>
      </c>
      <c r="L47" s="9">
        <f t="shared" si="4"/>
        <v>1.11171962776615E-3</v>
      </c>
      <c r="M47" s="9">
        <v>3.0868131868131869</v>
      </c>
      <c r="N47" s="9">
        <v>9.9834128136014923E-3</v>
      </c>
      <c r="O47" s="9">
        <v>5.1580790948323028</v>
      </c>
      <c r="Q47" s="23"/>
      <c r="R47" s="23"/>
    </row>
    <row r="48" spans="1:18" x14ac:dyDescent="0.15">
      <c r="A48" s="7">
        <v>35370</v>
      </c>
      <c r="B48" s="8">
        <v>246.11</v>
      </c>
      <c r="C48" s="9">
        <f t="shared" si="0"/>
        <v>-8.0699999999999932</v>
      </c>
      <c r="D48" s="9">
        <v>-6.4766355140186443E-2</v>
      </c>
      <c r="E48" s="9">
        <f t="shared" si="1"/>
        <v>64.083765708795426</v>
      </c>
      <c r="F48" s="9">
        <v>2453.8157081996133</v>
      </c>
      <c r="G48" s="9">
        <v>49.536004160606389</v>
      </c>
      <c r="H48" s="9">
        <f t="shared" si="2"/>
        <v>-0.16160434779731356</v>
      </c>
      <c r="I48" s="9">
        <f t="shared" si="3"/>
        <v>-4.2204535276058608E-3</v>
      </c>
      <c r="J48" s="9">
        <v>9.6136567834681046E-3</v>
      </c>
      <c r="K48" s="9">
        <v>-0.57075595004728263</v>
      </c>
      <c r="L48" s="9">
        <f t="shared" si="4"/>
        <v>6.8204363973761641E-4</v>
      </c>
      <c r="M48" s="9">
        <v>3.0868131868131869</v>
      </c>
      <c r="N48" s="9">
        <v>9.9834128136014923E-3</v>
      </c>
      <c r="O48" s="9">
        <v>5.1580790948323028</v>
      </c>
      <c r="Q48" s="23"/>
      <c r="R48" s="23"/>
    </row>
    <row r="49" spans="1:18" x14ac:dyDescent="0.15">
      <c r="A49" s="7">
        <v>35400</v>
      </c>
      <c r="B49" s="8">
        <v>264.69</v>
      </c>
      <c r="C49" s="9">
        <f t="shared" si="0"/>
        <v>18.579999999999984</v>
      </c>
      <c r="D49" s="9">
        <v>-6.4766355140186443E-2</v>
      </c>
      <c r="E49" s="9">
        <f t="shared" si="1"/>
        <v>347.62731243776688</v>
      </c>
      <c r="F49" s="9">
        <v>2453.8157081996133</v>
      </c>
      <c r="G49" s="9">
        <v>49.536004160606389</v>
      </c>
      <c r="H49" s="9">
        <f t="shared" si="2"/>
        <v>0.37638817807528085</v>
      </c>
      <c r="I49" s="9">
        <f t="shared" si="3"/>
        <v>5.3322183218746301E-2</v>
      </c>
      <c r="J49" s="9">
        <v>9.6136567834681046E-3</v>
      </c>
      <c r="K49" s="9">
        <v>-0.57075595004728263</v>
      </c>
      <c r="L49" s="9">
        <f t="shared" si="4"/>
        <v>2.0069839392700236E-2</v>
      </c>
      <c r="M49" s="9">
        <v>3.0868131868131869</v>
      </c>
      <c r="N49" s="9">
        <v>9.9834128136014923E-3</v>
      </c>
      <c r="O49" s="9">
        <v>5.1580790948323028</v>
      </c>
      <c r="Q49" s="23"/>
      <c r="R49" s="23"/>
    </row>
    <row r="50" spans="1:18" x14ac:dyDescent="0.15">
      <c r="A50" s="7">
        <v>35431</v>
      </c>
      <c r="B50" s="8">
        <v>276.61</v>
      </c>
      <c r="C50" s="9">
        <f t="shared" si="0"/>
        <v>11.920000000000016</v>
      </c>
      <c r="D50" s="9">
        <v>-6.4766355140186443E-2</v>
      </c>
      <c r="E50" s="9">
        <f t="shared" si="1"/>
        <v>143.63462458730058</v>
      </c>
      <c r="F50" s="9">
        <v>2453.8157081996133</v>
      </c>
      <c r="G50" s="9">
        <v>49.536004160606389</v>
      </c>
      <c r="H50" s="9">
        <f t="shared" si="2"/>
        <v>0.24194051494914709</v>
      </c>
      <c r="I50" s="9">
        <f t="shared" si="3"/>
        <v>1.4162039521165209E-2</v>
      </c>
      <c r="J50" s="9">
        <v>9.6136567834681046E-3</v>
      </c>
      <c r="K50" s="9">
        <v>-0.57075595004728263</v>
      </c>
      <c r="L50" s="9">
        <f t="shared" si="4"/>
        <v>3.4263711344808836E-3</v>
      </c>
      <c r="M50" s="9">
        <v>3.0868131868131869</v>
      </c>
      <c r="N50" s="9">
        <v>9.9834128136014923E-3</v>
      </c>
      <c r="O50" s="9">
        <v>5.1580790948323028</v>
      </c>
      <c r="Q50" s="23"/>
      <c r="R50" s="23"/>
    </row>
    <row r="51" spans="1:18" x14ac:dyDescent="0.15">
      <c r="A51" s="7">
        <v>35462</v>
      </c>
      <c r="B51" s="8">
        <v>298.35000000000002</v>
      </c>
      <c r="C51" s="9">
        <f t="shared" si="0"/>
        <v>21.740000000000009</v>
      </c>
      <c r="D51" s="9">
        <v>-6.4766355140186443E-2</v>
      </c>
      <c r="E51" s="9">
        <f t="shared" si="1"/>
        <v>475.44783580225385</v>
      </c>
      <c r="F51" s="9">
        <v>2453.8157081996133</v>
      </c>
      <c r="G51" s="9">
        <v>49.536004160606389</v>
      </c>
      <c r="H51" s="9">
        <f t="shared" si="2"/>
        <v>0.44018016238137514</v>
      </c>
      <c r="I51" s="9">
        <f t="shared" si="3"/>
        <v>8.5288681162148924E-2</v>
      </c>
      <c r="J51" s="9">
        <v>9.6136567834681046E-3</v>
      </c>
      <c r="K51" s="9">
        <v>-0.57075595004728263</v>
      </c>
      <c r="L51" s="9">
        <f t="shared" si="4"/>
        <v>3.7542385523248047E-2</v>
      </c>
      <c r="M51" s="9">
        <v>3.0868131868131869</v>
      </c>
      <c r="N51" s="9">
        <v>9.9834128136014923E-3</v>
      </c>
      <c r="O51" s="9">
        <v>5.1580790948323028</v>
      </c>
      <c r="Q51" s="23"/>
      <c r="R51" s="23"/>
    </row>
    <row r="52" spans="1:18" x14ac:dyDescent="0.15">
      <c r="A52" s="7">
        <v>35490</v>
      </c>
      <c r="B52" s="8">
        <v>299.75</v>
      </c>
      <c r="C52" s="9">
        <f t="shared" si="0"/>
        <v>1.3999999999999773</v>
      </c>
      <c r="D52" s="9">
        <v>-6.4766355140186443E-2</v>
      </c>
      <c r="E52" s="9">
        <f t="shared" si="1"/>
        <v>2.1455404751506002</v>
      </c>
      <c r="F52" s="9">
        <v>2453.8157081996133</v>
      </c>
      <c r="G52" s="9">
        <v>49.536004160606389</v>
      </c>
      <c r="H52" s="9">
        <f t="shared" si="2"/>
        <v>2.9569731752909983E-2</v>
      </c>
      <c r="I52" s="9">
        <f t="shared" si="3"/>
        <v>2.5854857845768301E-5</v>
      </c>
      <c r="J52" s="9">
        <v>9.6136567834681046E-3</v>
      </c>
      <c r="K52" s="9">
        <v>-0.57075595004728263</v>
      </c>
      <c r="L52" s="9">
        <f t="shared" si="4"/>
        <v>7.6452121100898873E-7</v>
      </c>
      <c r="M52" s="9">
        <v>3.0868131868131869</v>
      </c>
      <c r="N52" s="9">
        <v>9.9834128136014923E-3</v>
      </c>
      <c r="O52" s="9">
        <v>5.1580790948323028</v>
      </c>
      <c r="Q52" s="23"/>
      <c r="R52" s="23"/>
    </row>
    <row r="53" spans="1:18" x14ac:dyDescent="0.15">
      <c r="A53" s="7">
        <v>35521</v>
      </c>
      <c r="B53" s="8">
        <v>300.10000000000002</v>
      </c>
      <c r="C53" s="9">
        <f t="shared" si="0"/>
        <v>0.35000000000002274</v>
      </c>
      <c r="D53" s="9">
        <v>-6.4766355140186443E-2</v>
      </c>
      <c r="E53" s="9">
        <f t="shared" si="1"/>
        <v>0.17203112935629414</v>
      </c>
      <c r="F53" s="9">
        <v>2453.8157081996133</v>
      </c>
      <c r="G53" s="9">
        <v>49.536004160606389</v>
      </c>
      <c r="H53" s="9">
        <f t="shared" si="2"/>
        <v>8.3730281068987202E-3</v>
      </c>
      <c r="I53" s="9">
        <f t="shared" si="3"/>
        <v>5.8701290261876705E-7</v>
      </c>
      <c r="J53" s="9">
        <v>9.6136567834681046E-3</v>
      </c>
      <c r="K53" s="9">
        <v>-0.57075595004728263</v>
      </c>
      <c r="L53" s="9">
        <f t="shared" si="4"/>
        <v>4.9150755327391384E-9</v>
      </c>
      <c r="M53" s="9">
        <v>3.0868131868131869</v>
      </c>
      <c r="N53" s="9">
        <v>9.9834128136014923E-3</v>
      </c>
      <c r="O53" s="9">
        <v>5.1580790948323028</v>
      </c>
      <c r="Q53" s="23"/>
      <c r="R53" s="23"/>
    </row>
    <row r="54" spans="1:18" x14ac:dyDescent="0.15">
      <c r="A54" s="7">
        <v>35551</v>
      </c>
      <c r="B54" s="8">
        <v>320.08999999999997</v>
      </c>
      <c r="C54" s="9">
        <f t="shared" si="0"/>
        <v>19.989999999999952</v>
      </c>
      <c r="D54" s="9">
        <v>-6.4766355140186443E-2</v>
      </c>
      <c r="E54" s="9">
        <f t="shared" si="1"/>
        <v>402.19365355926089</v>
      </c>
      <c r="F54" s="9">
        <v>2453.8157081996133</v>
      </c>
      <c r="G54" s="9">
        <v>49.536004160606389</v>
      </c>
      <c r="H54" s="9">
        <f t="shared" si="2"/>
        <v>0.40485232297135371</v>
      </c>
      <c r="I54" s="9">
        <f t="shared" si="3"/>
        <v>6.6357483320241578E-2</v>
      </c>
      <c r="J54" s="9">
        <v>9.6136567834681046E-3</v>
      </c>
      <c r="K54" s="9">
        <v>-0.57075595004728263</v>
      </c>
      <c r="L54" s="9">
        <f t="shared" si="4"/>
        <v>2.6864981268732664E-2</v>
      </c>
      <c r="M54" s="9">
        <v>3.0868131868131869</v>
      </c>
      <c r="N54" s="9">
        <v>9.9834128136014923E-3</v>
      </c>
      <c r="O54" s="9">
        <v>5.1580790948323028</v>
      </c>
      <c r="Q54" s="23"/>
      <c r="R54" s="23"/>
    </row>
    <row r="55" spans="1:18" x14ac:dyDescent="0.15">
      <c r="A55" s="7">
        <v>35582</v>
      </c>
      <c r="B55" s="8">
        <v>307.47000000000003</v>
      </c>
      <c r="C55" s="9">
        <f t="shared" si="0"/>
        <v>-12.619999999999948</v>
      </c>
      <c r="D55" s="9">
        <v>-6.4766355140186443E-2</v>
      </c>
      <c r="E55" s="9">
        <f t="shared" si="1"/>
        <v>157.63389187701853</v>
      </c>
      <c r="F55" s="9">
        <v>2453.8157081996133</v>
      </c>
      <c r="G55" s="9">
        <v>49.536004160606389</v>
      </c>
      <c r="H55" s="9">
        <f t="shared" si="2"/>
        <v>-0.25345673026336546</v>
      </c>
      <c r="I55" s="9">
        <f t="shared" si="3"/>
        <v>-1.6282139966881274E-2</v>
      </c>
      <c r="J55" s="9">
        <v>9.6136567834681046E-3</v>
      </c>
      <c r="K55" s="9">
        <v>-0.57075595004728263</v>
      </c>
      <c r="L55" s="9">
        <f t="shared" si="4"/>
        <v>4.1268179576961894E-3</v>
      </c>
      <c r="M55" s="9">
        <v>3.0868131868131869</v>
      </c>
      <c r="N55" s="9">
        <v>9.9834128136014923E-3</v>
      </c>
      <c r="O55" s="9">
        <v>5.1580790948323028</v>
      </c>
      <c r="Q55" s="23"/>
      <c r="R55" s="23"/>
    </row>
    <row r="56" spans="1:18" x14ac:dyDescent="0.15">
      <c r="A56" s="7">
        <v>35612</v>
      </c>
      <c r="B56" s="8">
        <v>315.52999999999997</v>
      </c>
      <c r="C56" s="9">
        <f t="shared" si="0"/>
        <v>8.0599999999999454</v>
      </c>
      <c r="D56" s="9">
        <v>-6.4766355140186443E-2</v>
      </c>
      <c r="E56" s="9">
        <f t="shared" si="1"/>
        <v>66.01182832561706</v>
      </c>
      <c r="F56" s="9">
        <v>2453.8157081996133</v>
      </c>
      <c r="G56" s="9">
        <v>49.536004160606389</v>
      </c>
      <c r="H56" s="9">
        <f t="shared" si="2"/>
        <v>0.16401739487904374</v>
      </c>
      <c r="I56" s="9">
        <f t="shared" si="3"/>
        <v>4.4123477068757988E-3</v>
      </c>
      <c r="J56" s="9">
        <v>9.6136567834681046E-3</v>
      </c>
      <c r="K56" s="9">
        <v>-0.57075595004728263</v>
      </c>
      <c r="L56" s="9">
        <f t="shared" si="4"/>
        <v>7.2370177618229095E-4</v>
      </c>
      <c r="M56" s="9">
        <v>3.0868131868131869</v>
      </c>
      <c r="N56" s="9">
        <v>9.9834128136014923E-3</v>
      </c>
      <c r="O56" s="9">
        <v>5.1580790948323028</v>
      </c>
      <c r="Q56" s="23"/>
      <c r="R56" s="23"/>
    </row>
    <row r="57" spans="1:18" x14ac:dyDescent="0.15">
      <c r="A57" s="7">
        <v>35643</v>
      </c>
      <c r="B57" s="8">
        <v>299.05</v>
      </c>
      <c r="C57" s="9">
        <f t="shared" si="0"/>
        <v>-16.479999999999961</v>
      </c>
      <c r="D57" s="9">
        <v>-6.4766355140186443E-2</v>
      </c>
      <c r="E57" s="9">
        <f t="shared" si="1"/>
        <v>269.45989561533634</v>
      </c>
      <c r="F57" s="9">
        <v>2453.8157081996133</v>
      </c>
      <c r="G57" s="9">
        <v>49.536004160606389</v>
      </c>
      <c r="H57" s="9">
        <f t="shared" si="2"/>
        <v>-0.33137985033346762</v>
      </c>
      <c r="I57" s="9">
        <f t="shared" si="3"/>
        <v>-3.6389684678234231E-2</v>
      </c>
      <c r="J57" s="9">
        <v>9.6136567834681046E-3</v>
      </c>
      <c r="K57" s="9">
        <v>-0.57075595004728263</v>
      </c>
      <c r="L57" s="9">
        <f t="shared" si="4"/>
        <v>1.205880826235534E-2</v>
      </c>
      <c r="M57" s="9">
        <v>3.0868131868131869</v>
      </c>
      <c r="N57" s="9">
        <v>9.9834128136014923E-3</v>
      </c>
      <c r="O57" s="9">
        <v>5.1580790948323028</v>
      </c>
      <c r="Q57" s="23"/>
      <c r="R57" s="23"/>
    </row>
    <row r="58" spans="1:18" x14ac:dyDescent="0.15">
      <c r="A58" s="7">
        <v>35674</v>
      </c>
      <c r="B58" s="8">
        <v>282.93</v>
      </c>
      <c r="C58" s="9">
        <f t="shared" si="0"/>
        <v>-16.120000000000005</v>
      </c>
      <c r="D58" s="9">
        <v>-6.4766355140186443E-2</v>
      </c>
      <c r="E58" s="9">
        <f t="shared" si="1"/>
        <v>257.77052739103868</v>
      </c>
      <c r="F58" s="9">
        <v>2453.8157081996133</v>
      </c>
      <c r="G58" s="9">
        <v>49.536004160606389</v>
      </c>
      <c r="H58" s="9">
        <f t="shared" si="2"/>
        <v>-0.32411240908340716</v>
      </c>
      <c r="I58" s="9">
        <f t="shared" si="3"/>
        <v>-3.4047637051239206E-2</v>
      </c>
      <c r="J58" s="9">
        <v>9.6136567834681046E-3</v>
      </c>
      <c r="K58" s="9">
        <v>-0.57075595004728263</v>
      </c>
      <c r="L58" s="9">
        <f t="shared" si="4"/>
        <v>1.103526166827461E-2</v>
      </c>
      <c r="M58" s="9">
        <v>3.0868131868131869</v>
      </c>
      <c r="N58" s="9">
        <v>9.9834128136014923E-3</v>
      </c>
      <c r="O58" s="9">
        <v>5.1580790948323028</v>
      </c>
      <c r="Q58" s="23"/>
      <c r="R58" s="23"/>
    </row>
    <row r="59" spans="1:18" x14ac:dyDescent="0.15">
      <c r="A59" s="7">
        <v>35704</v>
      </c>
      <c r="B59" s="8">
        <v>309.92</v>
      </c>
      <c r="C59" s="9">
        <f t="shared" si="0"/>
        <v>26.990000000000009</v>
      </c>
      <c r="D59" s="9">
        <v>-6.4766355140186443E-2</v>
      </c>
      <c r="E59" s="9">
        <f t="shared" si="1"/>
        <v>731.96038253122595</v>
      </c>
      <c r="F59" s="9">
        <v>2453.8157081996133</v>
      </c>
      <c r="G59" s="9">
        <v>49.536004160606389</v>
      </c>
      <c r="H59" s="9">
        <f t="shared" si="2"/>
        <v>0.54616368061143605</v>
      </c>
      <c r="I59" s="9">
        <f t="shared" si="3"/>
        <v>0.16291776731608093</v>
      </c>
      <c r="J59" s="9">
        <v>9.6136567834681046E-3</v>
      </c>
      <c r="K59" s="9">
        <v>-0.57075595004728263</v>
      </c>
      <c r="L59" s="9">
        <f t="shared" si="4"/>
        <v>8.8979767434348281E-2</v>
      </c>
      <c r="M59" s="9">
        <v>3.0868131868131869</v>
      </c>
      <c r="N59" s="9">
        <v>9.9834128136014923E-3</v>
      </c>
      <c r="O59" s="9">
        <v>5.1580790948323028</v>
      </c>
      <c r="Q59" s="23"/>
      <c r="R59" s="23"/>
    </row>
    <row r="60" spans="1:18" x14ac:dyDescent="0.15">
      <c r="A60" s="7">
        <v>35735</v>
      </c>
      <c r="B60" s="8">
        <v>319.39</v>
      </c>
      <c r="C60" s="9">
        <f t="shared" si="0"/>
        <v>9.4699999999999704</v>
      </c>
      <c r="D60" s="9">
        <v>-6.4766355140186443E-2</v>
      </c>
      <c r="E60" s="9">
        <f t="shared" si="1"/>
        <v>90.911769447112704</v>
      </c>
      <c r="F60" s="9">
        <v>2453.8157081996133</v>
      </c>
      <c r="G60" s="9">
        <v>49.536004160606389</v>
      </c>
      <c r="H60" s="9">
        <f t="shared" si="2"/>
        <v>0.19248153977511775</v>
      </c>
      <c r="I60" s="9">
        <f t="shared" si="3"/>
        <v>7.1312761216692239E-3</v>
      </c>
      <c r="J60" s="9">
        <v>9.6136567834681046E-3</v>
      </c>
      <c r="K60" s="9">
        <v>-0.57075595004728263</v>
      </c>
      <c r="L60" s="9">
        <f t="shared" si="4"/>
        <v>1.3726390084604222E-3</v>
      </c>
      <c r="M60" s="9">
        <v>3.0868131868131869</v>
      </c>
      <c r="N60" s="9">
        <v>9.9834128136014923E-3</v>
      </c>
      <c r="O60" s="9">
        <v>5.1580790948323028</v>
      </c>
      <c r="Q60" s="23"/>
      <c r="R60" s="23"/>
    </row>
    <row r="61" spans="1:18" x14ac:dyDescent="0.15">
      <c r="A61" s="7">
        <v>35765</v>
      </c>
      <c r="B61" s="8">
        <v>326.39999999999998</v>
      </c>
      <c r="C61" s="9">
        <f t="shared" si="0"/>
        <v>7.0099999999999909</v>
      </c>
      <c r="D61" s="9">
        <v>-6.4766355140186443E-2</v>
      </c>
      <c r="E61" s="9">
        <f t="shared" si="1"/>
        <v>50.052318979823426</v>
      </c>
      <c r="F61" s="9">
        <v>2453.8157081996133</v>
      </c>
      <c r="G61" s="9">
        <v>49.536004160606389</v>
      </c>
      <c r="H61" s="9">
        <f t="shared" si="2"/>
        <v>0.14282069123303248</v>
      </c>
      <c r="I61" s="9">
        <f t="shared" si="3"/>
        <v>2.9132207323587216E-3</v>
      </c>
      <c r="J61" s="9">
        <v>9.6136567834681046E-3</v>
      </c>
      <c r="K61" s="9">
        <v>-0.57075595004728263</v>
      </c>
      <c r="L61" s="9">
        <f t="shared" si="4"/>
        <v>4.1606819870987371E-4</v>
      </c>
      <c r="M61" s="9">
        <v>3.0868131868131869</v>
      </c>
      <c r="N61" s="9">
        <v>9.9834128136014923E-3</v>
      </c>
      <c r="O61" s="9">
        <v>5.1580790948323028</v>
      </c>
      <c r="Q61" s="23"/>
      <c r="R61" s="23"/>
    </row>
    <row r="62" spans="1:18" x14ac:dyDescent="0.15">
      <c r="A62" s="7">
        <v>35796</v>
      </c>
      <c r="B62" s="8">
        <v>335.51</v>
      </c>
      <c r="C62" s="9">
        <f t="shared" si="0"/>
        <v>9.1100000000000136</v>
      </c>
      <c r="D62" s="9">
        <v>-6.4766355140186443E-2</v>
      </c>
      <c r="E62" s="9">
        <f t="shared" si="1"/>
        <v>84.176337671412583</v>
      </c>
      <c r="F62" s="9">
        <v>2453.8157081996133</v>
      </c>
      <c r="G62" s="9">
        <v>49.536004160606389</v>
      </c>
      <c r="H62" s="9">
        <f t="shared" si="2"/>
        <v>0.1852140985250573</v>
      </c>
      <c r="I62" s="9">
        <f t="shared" si="3"/>
        <v>6.3536330160631734E-3</v>
      </c>
      <c r="J62" s="9">
        <v>9.6136567834681046E-3</v>
      </c>
      <c r="K62" s="9">
        <v>-0.57075595004728263</v>
      </c>
      <c r="L62" s="9">
        <f t="shared" si="4"/>
        <v>1.1767824114291814E-3</v>
      </c>
      <c r="M62" s="9">
        <v>3.0868131868131869</v>
      </c>
      <c r="N62" s="9">
        <v>9.9834128136014923E-3</v>
      </c>
      <c r="O62" s="9">
        <v>5.1580790948323028</v>
      </c>
      <c r="Q62" s="23"/>
      <c r="R62" s="23"/>
    </row>
    <row r="63" spans="1:18" x14ac:dyDescent="0.15">
      <c r="A63" s="7">
        <v>35827</v>
      </c>
      <c r="B63" s="8">
        <v>416.85</v>
      </c>
      <c r="C63" s="9">
        <f t="shared" si="0"/>
        <v>81.340000000000032</v>
      </c>
      <c r="D63" s="9">
        <v>-6.4766355140186443E-2</v>
      </c>
      <c r="E63" s="9">
        <f t="shared" si="1"/>
        <v>6626.7359853349699</v>
      </c>
      <c r="F63" s="9">
        <v>2453.8157081996133</v>
      </c>
      <c r="G63" s="9">
        <v>49.536004160606389</v>
      </c>
      <c r="H63" s="9">
        <f t="shared" si="2"/>
        <v>1.6433454360026385</v>
      </c>
      <c r="I63" s="9">
        <f t="shared" si="3"/>
        <v>4.4379927558148902</v>
      </c>
      <c r="J63" s="9">
        <v>9.6136567834681046E-3</v>
      </c>
      <c r="K63" s="9">
        <v>-0.57075595004728263</v>
      </c>
      <c r="L63" s="9">
        <f t="shared" si="4"/>
        <v>7.2931551402811712</v>
      </c>
      <c r="M63" s="9">
        <v>3.0868131868131869</v>
      </c>
      <c r="N63" s="9">
        <v>9.9834128136014923E-3</v>
      </c>
      <c r="O63" s="9">
        <v>5.1580790948323028</v>
      </c>
      <c r="Q63" s="23"/>
      <c r="R63" s="23"/>
    </row>
    <row r="64" spans="1:18" x14ac:dyDescent="0.15">
      <c r="A64" s="7">
        <v>35855</v>
      </c>
      <c r="B64" s="8">
        <v>437.54</v>
      </c>
      <c r="C64" s="9">
        <f t="shared" si="0"/>
        <v>20.689999999999998</v>
      </c>
      <c r="D64" s="9">
        <v>-6.4766355140186443E-2</v>
      </c>
      <c r="E64" s="9">
        <f t="shared" si="1"/>
        <v>430.76032645645898</v>
      </c>
      <c r="F64" s="9">
        <v>2453.8157081996133</v>
      </c>
      <c r="G64" s="9">
        <v>49.536004160606389</v>
      </c>
      <c r="H64" s="9">
        <f t="shared" si="2"/>
        <v>0.41898345873536275</v>
      </c>
      <c r="I64" s="9">
        <f t="shared" si="3"/>
        <v>7.3551347341044626E-2</v>
      </c>
      <c r="J64" s="9">
        <v>9.6136567834681046E-3</v>
      </c>
      <c r="K64" s="9">
        <v>-0.57075595004728263</v>
      </c>
      <c r="L64" s="9">
        <f t="shared" si="4"/>
        <v>3.0816797903596902E-2</v>
      </c>
      <c r="M64" s="9">
        <v>3.0868131868131869</v>
      </c>
      <c r="N64" s="9">
        <v>9.9834128136014923E-3</v>
      </c>
      <c r="O64" s="9">
        <v>5.1580790948323028</v>
      </c>
      <c r="Q64" s="23"/>
      <c r="R64" s="23"/>
    </row>
    <row r="65" spans="1:18" x14ac:dyDescent="0.15">
      <c r="A65" s="7">
        <v>35886</v>
      </c>
      <c r="B65" s="8">
        <v>470.49</v>
      </c>
      <c r="C65" s="9">
        <f t="shared" si="0"/>
        <v>32.949999999999989</v>
      </c>
      <c r="D65" s="9">
        <v>-6.4766355140186443E-2</v>
      </c>
      <c r="E65" s="9">
        <f t="shared" si="1"/>
        <v>1089.9747974844956</v>
      </c>
      <c r="F65" s="9">
        <v>2453.8157081996133</v>
      </c>
      <c r="G65" s="9">
        <v>49.536004160606389</v>
      </c>
      <c r="H65" s="9">
        <f t="shared" si="2"/>
        <v>0.66648020797356189</v>
      </c>
      <c r="I65" s="9">
        <f t="shared" si="3"/>
        <v>0.2960477542326958</v>
      </c>
      <c r="J65" s="9">
        <v>9.6136567834681046E-3</v>
      </c>
      <c r="K65" s="9">
        <v>-0.57075595004728263</v>
      </c>
      <c r="L65" s="9">
        <f t="shared" si="4"/>
        <v>0.19730996881111304</v>
      </c>
      <c r="M65" s="9">
        <v>3.0868131868131869</v>
      </c>
      <c r="N65" s="9">
        <v>9.9834128136014923E-3</v>
      </c>
      <c r="O65" s="9">
        <v>5.1580790948323028</v>
      </c>
      <c r="Q65" s="23"/>
      <c r="R65" s="23"/>
    </row>
    <row r="66" spans="1:18" x14ac:dyDescent="0.15">
      <c r="A66" s="7">
        <v>35916</v>
      </c>
      <c r="B66" s="8">
        <v>462.08</v>
      </c>
      <c r="C66" s="9">
        <f t="shared" si="0"/>
        <v>-8.410000000000025</v>
      </c>
      <c r="D66" s="9">
        <v>-6.4766355140186443E-2</v>
      </c>
      <c r="E66" s="9">
        <f t="shared" si="1"/>
        <v>69.642924587300627</v>
      </c>
      <c r="F66" s="9">
        <v>2453.8157081996133</v>
      </c>
      <c r="G66" s="9">
        <v>49.536004160606389</v>
      </c>
      <c r="H66" s="9">
        <f t="shared" si="2"/>
        <v>-0.168468042311261</v>
      </c>
      <c r="I66" s="9">
        <f t="shared" si="3"/>
        <v>-4.7813725891671134E-3</v>
      </c>
      <c r="J66" s="9">
        <v>9.6136567834681046E-3</v>
      </c>
      <c r="K66" s="9">
        <v>-0.57075595004728263</v>
      </c>
      <c r="L66" s="9">
        <f t="shared" si="4"/>
        <v>8.0550847965770887E-4</v>
      </c>
      <c r="M66" s="9">
        <v>3.0868131868131869</v>
      </c>
      <c r="N66" s="9">
        <v>9.9834128136014923E-3</v>
      </c>
      <c r="O66" s="9">
        <v>5.1580790948323028</v>
      </c>
      <c r="Q66" s="23"/>
      <c r="R66" s="23"/>
    </row>
    <row r="67" spans="1:18" x14ac:dyDescent="0.15">
      <c r="A67" s="7">
        <v>35947</v>
      </c>
      <c r="B67" s="8">
        <v>441.74</v>
      </c>
      <c r="C67" s="9">
        <f t="shared" si="0"/>
        <v>-20.339999999999975</v>
      </c>
      <c r="D67" s="9">
        <v>-6.4766355140186443E-2</v>
      </c>
      <c r="E67" s="9">
        <f t="shared" si="1"/>
        <v>411.08509935365436</v>
      </c>
      <c r="F67" s="9">
        <v>2453.8157081996133</v>
      </c>
      <c r="G67" s="9">
        <v>49.536004160606389</v>
      </c>
      <c r="H67" s="9">
        <f t="shared" si="2"/>
        <v>-0.40930297040356983</v>
      </c>
      <c r="I67" s="9">
        <f t="shared" si="3"/>
        <v>-6.8570085231685965E-2</v>
      </c>
      <c r="J67" s="9">
        <v>9.6136567834681046E-3</v>
      </c>
      <c r="K67" s="9">
        <v>-0.57075595004728263</v>
      </c>
      <c r="L67" s="9">
        <f t="shared" si="4"/>
        <v>2.8065939566155024E-2</v>
      </c>
      <c r="M67" s="9">
        <v>3.0868131868131869</v>
      </c>
      <c r="N67" s="9">
        <v>9.9834128136014923E-3</v>
      </c>
      <c r="O67" s="9">
        <v>5.1580790948323028</v>
      </c>
      <c r="Q67" s="23"/>
      <c r="R67" s="23"/>
    </row>
    <row r="68" spans="1:18" x14ac:dyDescent="0.15">
      <c r="A68" s="7">
        <v>35977</v>
      </c>
      <c r="B68" s="8">
        <v>522.38</v>
      </c>
      <c r="C68" s="9">
        <f t="shared" ref="C68:C109" si="5">B68-B67</f>
        <v>80.639999999999986</v>
      </c>
      <c r="D68" s="9">
        <v>-6.4766355140186443E-2</v>
      </c>
      <c r="E68" s="9">
        <f t="shared" ref="E68:E109" si="6">(C68-D68)^2</f>
        <v>6513.2593124377663</v>
      </c>
      <c r="F68" s="9">
        <v>2453.8157081996133</v>
      </c>
      <c r="G68" s="9">
        <v>49.536004160606389</v>
      </c>
      <c r="H68" s="9">
        <f t="shared" ref="H68:H109" si="7">(C68-D68)/G68</f>
        <v>1.6292143002386295</v>
      </c>
      <c r="I68" s="9">
        <f t="shared" ref="I68:I109" si="8">H68^3</f>
        <v>4.324487441141935</v>
      </c>
      <c r="J68" s="9">
        <v>9.6136567834681046E-3</v>
      </c>
      <c r="K68" s="9">
        <v>-0.57075595004728263</v>
      </c>
      <c r="L68" s="9">
        <f t="shared" ref="L68:L109" si="9">((C68-D68)/G68)^4</f>
        <v>7.0455167803107983</v>
      </c>
      <c r="M68" s="9">
        <v>3.0868131868131869</v>
      </c>
      <c r="N68" s="9">
        <v>9.9834128136014923E-3</v>
      </c>
      <c r="O68" s="9">
        <v>5.1580790948323028</v>
      </c>
      <c r="Q68" s="23"/>
      <c r="R68" s="23"/>
    </row>
    <row r="69" spans="1:18" x14ac:dyDescent="0.15">
      <c r="A69" s="7">
        <v>36008</v>
      </c>
      <c r="B69" s="8">
        <v>612.83000000000004</v>
      </c>
      <c r="C69" s="9">
        <f t="shared" si="5"/>
        <v>90.450000000000045</v>
      </c>
      <c r="D69" s="9">
        <v>-6.4766355140186443E-2</v>
      </c>
      <c r="E69" s="9">
        <f t="shared" si="6"/>
        <v>8192.9229283256282</v>
      </c>
      <c r="F69" s="9">
        <v>2453.8157081996133</v>
      </c>
      <c r="G69" s="9">
        <v>49.536004160606389</v>
      </c>
      <c r="H69" s="9">
        <f t="shared" si="7"/>
        <v>1.8272520743028018</v>
      </c>
      <c r="I69" s="9">
        <f t="shared" si="8"/>
        <v>6.100920849663158</v>
      </c>
      <c r="J69" s="9">
        <v>9.6136567834681046E-3</v>
      </c>
      <c r="K69" s="9">
        <v>-0.57075595004728263</v>
      </c>
      <c r="L69" s="9">
        <f t="shared" si="9"/>
        <v>11.147920277704216</v>
      </c>
      <c r="M69" s="9">
        <v>3.0868131868131869</v>
      </c>
      <c r="N69" s="9">
        <v>9.9834128136014923E-3</v>
      </c>
      <c r="O69" s="9">
        <v>5.1580790948323028</v>
      </c>
      <c r="Q69" s="23"/>
      <c r="R69" s="23"/>
    </row>
    <row r="70" spans="1:18" x14ac:dyDescent="0.15">
      <c r="A70" s="7">
        <v>36039</v>
      </c>
      <c r="B70" s="8">
        <v>558.14</v>
      </c>
      <c r="C70" s="9">
        <f t="shared" si="5"/>
        <v>-54.690000000000055</v>
      </c>
      <c r="D70" s="9">
        <v>-6.4766355140186443E-2</v>
      </c>
      <c r="E70" s="9">
        <f t="shared" si="6"/>
        <v>2983.9161507555305</v>
      </c>
      <c r="F70" s="9">
        <v>2453.8157081996133</v>
      </c>
      <c r="G70" s="9">
        <v>49.536004160606389</v>
      </c>
      <c r="H70" s="9">
        <f t="shared" si="7"/>
        <v>-1.1027379896802556</v>
      </c>
      <c r="I70" s="9">
        <f t="shared" si="8"/>
        <v>-1.3409636618036211</v>
      </c>
      <c r="J70" s="9">
        <v>9.6136567834681046E-3</v>
      </c>
      <c r="K70" s="9">
        <v>-0.57075595004728263</v>
      </c>
      <c r="L70" s="9">
        <f t="shared" si="9"/>
        <v>1.4787315726515993</v>
      </c>
      <c r="M70" s="9">
        <v>3.0868131868131869</v>
      </c>
      <c r="N70" s="9">
        <v>9.9834128136014923E-3</v>
      </c>
      <c r="O70" s="9">
        <v>5.1580790948323028</v>
      </c>
      <c r="Q70" s="23"/>
      <c r="R70" s="23"/>
    </row>
    <row r="71" spans="1:18" x14ac:dyDescent="0.15">
      <c r="A71" s="7">
        <v>36069</v>
      </c>
      <c r="B71" s="8">
        <v>545.52</v>
      </c>
      <c r="C71" s="9">
        <f t="shared" si="5"/>
        <v>-12.620000000000005</v>
      </c>
      <c r="D71" s="9">
        <v>-6.4766355140186443E-2</v>
      </c>
      <c r="E71" s="9">
        <f t="shared" si="6"/>
        <v>157.63389187701995</v>
      </c>
      <c r="F71" s="9">
        <v>2453.8157081996133</v>
      </c>
      <c r="G71" s="9">
        <v>49.536004160606389</v>
      </c>
      <c r="H71" s="9">
        <f t="shared" si="7"/>
        <v>-0.25345673026336657</v>
      </c>
      <c r="I71" s="9">
        <f t="shared" si="8"/>
        <v>-1.6282139966881489E-2</v>
      </c>
      <c r="J71" s="9">
        <v>9.6136567834681046E-3</v>
      </c>
      <c r="K71" s="9">
        <v>-0.57075595004728263</v>
      </c>
      <c r="L71" s="9">
        <f t="shared" si="9"/>
        <v>4.1268179576962622E-3</v>
      </c>
      <c r="M71" s="9">
        <v>3.0868131868131869</v>
      </c>
      <c r="N71" s="9">
        <v>9.9834128136014923E-3</v>
      </c>
      <c r="O71" s="9">
        <v>5.1580790948323028</v>
      </c>
      <c r="Q71" s="23"/>
      <c r="R71" s="23"/>
    </row>
    <row r="72" spans="1:18" x14ac:dyDescent="0.15">
      <c r="A72" s="7">
        <v>36100</v>
      </c>
      <c r="B72" s="8">
        <v>564.45000000000005</v>
      </c>
      <c r="C72" s="9">
        <f t="shared" si="5"/>
        <v>18.930000000000064</v>
      </c>
      <c r="D72" s="9">
        <v>-6.4766355140186443E-2</v>
      </c>
      <c r="E72" s="9">
        <f t="shared" si="6"/>
        <v>360.80114888636803</v>
      </c>
      <c r="F72" s="9">
        <v>2453.8157081996133</v>
      </c>
      <c r="G72" s="9">
        <v>49.536004160606389</v>
      </c>
      <c r="H72" s="9">
        <f t="shared" si="7"/>
        <v>0.38345374595728648</v>
      </c>
      <c r="I72" s="9">
        <f t="shared" si="8"/>
        <v>5.6381802277922277E-2</v>
      </c>
      <c r="J72" s="9">
        <v>9.6136567834681046E-3</v>
      </c>
      <c r="K72" s="9">
        <v>-0.57075595004728263</v>
      </c>
      <c r="L72" s="9">
        <f t="shared" si="9"/>
        <v>2.1619813287292369E-2</v>
      </c>
      <c r="M72" s="9">
        <v>3.0868131868131869</v>
      </c>
      <c r="N72" s="9">
        <v>9.9834128136014923E-3</v>
      </c>
      <c r="O72" s="9">
        <v>5.1580790948323028</v>
      </c>
      <c r="Q72" s="23"/>
      <c r="R72" s="23"/>
    </row>
    <row r="73" spans="1:18" x14ac:dyDescent="0.15">
      <c r="A73" s="7">
        <v>36130</v>
      </c>
      <c r="B73" s="8">
        <v>558.14</v>
      </c>
      <c r="C73" s="9">
        <f t="shared" si="5"/>
        <v>-6.3100000000000591</v>
      </c>
      <c r="D73" s="9">
        <v>-6.4766355140186443E-2</v>
      </c>
      <c r="E73" s="9">
        <f t="shared" si="6"/>
        <v>39.002943278889731</v>
      </c>
      <c r="F73" s="9">
        <v>2453.8157081996133</v>
      </c>
      <c r="G73" s="9">
        <v>49.536004160606389</v>
      </c>
      <c r="H73" s="9">
        <f t="shared" si="7"/>
        <v>-0.12607463501923735</v>
      </c>
      <c r="I73" s="9">
        <f t="shared" si="8"/>
        <v>-2.0039328227179267E-3</v>
      </c>
      <c r="J73" s="9">
        <v>9.6136567834681046E-3</v>
      </c>
      <c r="K73" s="9">
        <v>-0.57075595004728263</v>
      </c>
      <c r="L73" s="9">
        <f t="shared" si="9"/>
        <v>2.5264509922723268E-4</v>
      </c>
      <c r="M73" s="9">
        <v>3.0868131868131869</v>
      </c>
      <c r="N73" s="9">
        <v>9.9834128136014923E-3</v>
      </c>
      <c r="O73" s="9">
        <v>5.1580790948323028</v>
      </c>
      <c r="Q73" s="23"/>
      <c r="R73" s="23"/>
    </row>
    <row r="74" spans="1:18" x14ac:dyDescent="0.15">
      <c r="A74" s="7">
        <v>36161</v>
      </c>
      <c r="B74" s="8">
        <v>634.91999999999996</v>
      </c>
      <c r="C74" s="9">
        <f t="shared" si="5"/>
        <v>76.779999999999973</v>
      </c>
      <c r="D74" s="9">
        <v>-6.4766355140186443E-2</v>
      </c>
      <c r="E74" s="9">
        <f t="shared" si="6"/>
        <v>5905.1181161760824</v>
      </c>
      <c r="F74" s="9">
        <v>2453.8157081996133</v>
      </c>
      <c r="G74" s="9">
        <v>49.536004160606389</v>
      </c>
      <c r="H74" s="9">
        <f t="shared" si="7"/>
        <v>1.5512911801685274</v>
      </c>
      <c r="I74" s="9">
        <f t="shared" si="8"/>
        <v>3.7331889354472061</v>
      </c>
      <c r="J74" s="9">
        <v>9.6136567834681046E-3</v>
      </c>
      <c r="K74" s="9">
        <v>-0.57075595004728263</v>
      </c>
      <c r="L74" s="9">
        <f t="shared" si="9"/>
        <v>5.7912630694619853</v>
      </c>
      <c r="M74" s="9">
        <v>3.0868131868131869</v>
      </c>
      <c r="N74" s="9">
        <v>9.9834128136014923E-3</v>
      </c>
      <c r="O74" s="9">
        <v>5.1580790948323028</v>
      </c>
      <c r="Q74" s="23"/>
      <c r="R74" s="23"/>
    </row>
    <row r="75" spans="1:18" x14ac:dyDescent="0.15">
      <c r="A75" s="7">
        <v>36192</v>
      </c>
      <c r="B75" s="8">
        <v>679.44</v>
      </c>
      <c r="C75" s="9">
        <f t="shared" si="5"/>
        <v>44.520000000000095</v>
      </c>
      <c r="D75" s="9">
        <v>-6.4766355140186443E-2</v>
      </c>
      <c r="E75" s="9">
        <f t="shared" si="6"/>
        <v>1987.8013909424487</v>
      </c>
      <c r="F75" s="9">
        <v>2453.8157081996133</v>
      </c>
      <c r="G75" s="9">
        <v>49.536004160606389</v>
      </c>
      <c r="H75" s="9">
        <f t="shared" si="7"/>
        <v>0.90004769481581259</v>
      </c>
      <c r="I75" s="9">
        <f t="shared" si="8"/>
        <v>0.72911590454448083</v>
      </c>
      <c r="J75" s="9">
        <v>9.6136567834681046E-3</v>
      </c>
      <c r="K75" s="9">
        <v>-0.57075595004728263</v>
      </c>
      <c r="L75" s="9">
        <f t="shared" si="9"/>
        <v>0.65623908913880591</v>
      </c>
      <c r="M75" s="9">
        <v>3.0868131868131869</v>
      </c>
      <c r="N75" s="9">
        <v>9.9834128136014923E-3</v>
      </c>
      <c r="O75" s="9">
        <v>5.1580790948323028</v>
      </c>
      <c r="Q75" s="23"/>
      <c r="R75" s="23"/>
    </row>
    <row r="76" spans="1:18" x14ac:dyDescent="0.15">
      <c r="A76" s="7">
        <v>36220</v>
      </c>
      <c r="B76" s="8">
        <v>745.35</v>
      </c>
      <c r="C76" s="9">
        <f t="shared" si="5"/>
        <v>65.909999999999968</v>
      </c>
      <c r="D76" s="9">
        <v>-6.4766355140186443E-2</v>
      </c>
      <c r="E76" s="9">
        <f t="shared" si="6"/>
        <v>4352.6697956153339</v>
      </c>
      <c r="F76" s="9">
        <v>2453.8157081996133</v>
      </c>
      <c r="G76" s="9">
        <v>49.536004160606389</v>
      </c>
      <c r="H76" s="9">
        <f t="shared" si="7"/>
        <v>1.331854829090287</v>
      </c>
      <c r="I76" s="9">
        <f t="shared" si="8"/>
        <v>2.3624937550746701</v>
      </c>
      <c r="J76" s="9">
        <v>9.6136567834681046E-3</v>
      </c>
      <c r="K76" s="9">
        <v>-0.57075595004728263</v>
      </c>
      <c r="L76" s="9">
        <f t="shared" si="9"/>
        <v>3.1464987163918452</v>
      </c>
      <c r="M76" s="9">
        <v>3.0868131868131869</v>
      </c>
      <c r="N76" s="9">
        <v>9.9834128136014923E-3</v>
      </c>
      <c r="O76" s="9">
        <v>5.1580790948323028</v>
      </c>
      <c r="Q76" s="23"/>
      <c r="R76" s="23"/>
    </row>
    <row r="77" spans="1:18" x14ac:dyDescent="0.15">
      <c r="A77" s="7">
        <v>36251</v>
      </c>
      <c r="B77" s="8">
        <v>720.81</v>
      </c>
      <c r="C77" s="9">
        <f t="shared" si="5"/>
        <v>-24.540000000000077</v>
      </c>
      <c r="D77" s="9">
        <v>-6.4766355140186443E-2</v>
      </c>
      <c r="E77" s="9">
        <f t="shared" si="6"/>
        <v>599.03706197048155</v>
      </c>
      <c r="F77" s="9">
        <v>2453.8157081996133</v>
      </c>
      <c r="G77" s="9">
        <v>49.536004160606389</v>
      </c>
      <c r="H77" s="9">
        <f t="shared" si="7"/>
        <v>-0.49408978498762063</v>
      </c>
      <c r="I77" s="9">
        <f t="shared" si="8"/>
        <v>-0.12061952825535256</v>
      </c>
      <c r="J77" s="9">
        <v>9.6136567834681046E-3</v>
      </c>
      <c r="K77" s="9">
        <v>-0.57075595004728263</v>
      </c>
      <c r="L77" s="9">
        <f t="shared" si="9"/>
        <v>5.9596876780995373E-2</v>
      </c>
      <c r="M77" s="9">
        <v>3.0868131868131869</v>
      </c>
      <c r="N77" s="9">
        <v>9.9834128136014923E-3</v>
      </c>
      <c r="O77" s="9">
        <v>5.1580790948323028</v>
      </c>
      <c r="Q77" s="23"/>
      <c r="R77" s="23"/>
    </row>
    <row r="78" spans="1:18" x14ac:dyDescent="0.15">
      <c r="A78" s="7">
        <v>36281</v>
      </c>
      <c r="B78" s="8">
        <v>732.03</v>
      </c>
      <c r="C78" s="9">
        <f t="shared" si="5"/>
        <v>11.220000000000027</v>
      </c>
      <c r="D78" s="9">
        <v>-6.4766355140186443E-2</v>
      </c>
      <c r="E78" s="9">
        <f t="shared" si="6"/>
        <v>127.34595169010454</v>
      </c>
      <c r="F78" s="9">
        <v>2453.8157081996133</v>
      </c>
      <c r="G78" s="9">
        <v>49.536004160606389</v>
      </c>
      <c r="H78" s="9">
        <f t="shared" si="7"/>
        <v>0.22780937918513919</v>
      </c>
      <c r="I78" s="9">
        <f t="shared" si="8"/>
        <v>1.1822649149780191E-2</v>
      </c>
      <c r="J78" s="9">
        <v>9.6136567834681046E-3</v>
      </c>
      <c r="K78" s="9">
        <v>-0.57075595004728263</v>
      </c>
      <c r="L78" s="9">
        <f t="shared" si="9"/>
        <v>2.6933103631351391E-3</v>
      </c>
      <c r="M78" s="9">
        <v>3.0868131868131869</v>
      </c>
      <c r="N78" s="9">
        <v>9.9834128136014923E-3</v>
      </c>
      <c r="O78" s="9">
        <v>5.1580790948323028</v>
      </c>
      <c r="Q78" s="23"/>
      <c r="R78" s="23"/>
    </row>
    <row r="79" spans="1:18" x14ac:dyDescent="0.15">
      <c r="A79" s="7">
        <v>36312</v>
      </c>
      <c r="B79" s="8">
        <v>761.48</v>
      </c>
      <c r="C79" s="9">
        <f t="shared" si="5"/>
        <v>29.450000000000045</v>
      </c>
      <c r="D79" s="9">
        <v>-6.4766355140186443E-2</v>
      </c>
      <c r="E79" s="9">
        <f t="shared" si="6"/>
        <v>871.12143299851778</v>
      </c>
      <c r="F79" s="9">
        <v>2453.8157081996133</v>
      </c>
      <c r="G79" s="9">
        <v>49.536004160606389</v>
      </c>
      <c r="H79" s="9">
        <f t="shared" si="7"/>
        <v>0.59582452915352246</v>
      </c>
      <c r="I79" s="9">
        <f t="shared" si="8"/>
        <v>0.21152180089054226</v>
      </c>
      <c r="J79" s="9">
        <v>9.6136567834681046E-3</v>
      </c>
      <c r="K79" s="9">
        <v>-0.57075595004728263</v>
      </c>
      <c r="L79" s="9">
        <f t="shared" si="9"/>
        <v>0.12602987742131247</v>
      </c>
      <c r="M79" s="9">
        <v>3.0868131868131869</v>
      </c>
      <c r="N79" s="9">
        <v>9.9834128136014923E-3</v>
      </c>
      <c r="O79" s="9">
        <v>5.1580790948323028</v>
      </c>
      <c r="Q79" s="23"/>
      <c r="R79" s="23"/>
    </row>
    <row r="80" spans="1:18" x14ac:dyDescent="0.15">
      <c r="A80" s="7">
        <v>36342</v>
      </c>
      <c r="B80" s="8">
        <v>781.11</v>
      </c>
      <c r="C80" s="9">
        <f t="shared" si="5"/>
        <v>19.629999999999995</v>
      </c>
      <c r="D80" s="9">
        <v>-6.4766355140186443E-2</v>
      </c>
      <c r="E80" s="9">
        <f t="shared" si="6"/>
        <v>387.8838217835617</v>
      </c>
      <c r="F80" s="9">
        <v>2453.8157081996133</v>
      </c>
      <c r="G80" s="9">
        <v>49.536004160606389</v>
      </c>
      <c r="H80" s="9">
        <f t="shared" si="7"/>
        <v>0.39758488172129325</v>
      </c>
      <c r="I80" s="9">
        <f t="shared" si="8"/>
        <v>6.2847728494887969E-2</v>
      </c>
      <c r="J80" s="9">
        <v>9.6136567834681046E-3</v>
      </c>
      <c r="K80" s="9">
        <v>-0.57075595004728263</v>
      </c>
      <c r="L80" s="9">
        <f t="shared" si="9"/>
        <v>2.4987306700091989E-2</v>
      </c>
      <c r="M80" s="9">
        <v>3.0868131868131869</v>
      </c>
      <c r="N80" s="9">
        <v>9.9834128136014923E-3</v>
      </c>
      <c r="O80" s="9">
        <v>5.1580790948323028</v>
      </c>
      <c r="Q80" s="23"/>
      <c r="R80" s="23"/>
    </row>
    <row r="81" spans="1:18" x14ac:dyDescent="0.15">
      <c r="A81" s="7">
        <v>36373</v>
      </c>
      <c r="B81" s="8">
        <v>753.07</v>
      </c>
      <c r="C81" s="9">
        <f t="shared" si="5"/>
        <v>-28.039999999999964</v>
      </c>
      <c r="D81" s="9">
        <v>-6.4766355140186443E-2</v>
      </c>
      <c r="E81" s="9">
        <f t="shared" si="6"/>
        <v>782.61369748449442</v>
      </c>
      <c r="F81" s="9">
        <v>2453.8157081996133</v>
      </c>
      <c r="G81" s="9">
        <v>49.536004160606389</v>
      </c>
      <c r="H81" s="9">
        <f t="shared" si="7"/>
        <v>-0.56474546380765889</v>
      </c>
      <c r="I81" s="9">
        <f t="shared" si="8"/>
        <v>-0.18011847185230975</v>
      </c>
      <c r="J81" s="9">
        <v>9.6136567834681046E-3</v>
      </c>
      <c r="K81" s="9">
        <v>-0.57075595004728263</v>
      </c>
      <c r="L81" s="9">
        <f t="shared" si="9"/>
        <v>0.10172108992655943</v>
      </c>
      <c r="M81" s="9">
        <v>3.0868131868131869</v>
      </c>
      <c r="N81" s="9">
        <v>9.9834128136014923E-3</v>
      </c>
      <c r="O81" s="9">
        <v>5.1580790948323028</v>
      </c>
      <c r="Q81" s="23"/>
      <c r="R81" s="23"/>
    </row>
    <row r="82" spans="1:18" x14ac:dyDescent="0.15">
      <c r="A82" s="7">
        <v>36404</v>
      </c>
      <c r="B82" s="8">
        <v>676.64</v>
      </c>
      <c r="C82" s="9">
        <f t="shared" si="5"/>
        <v>-76.430000000000064</v>
      </c>
      <c r="D82" s="9">
        <v>-6.4766355140186443E-2</v>
      </c>
      <c r="E82" s="9">
        <f t="shared" si="6"/>
        <v>5831.6489096340383</v>
      </c>
      <c r="F82" s="9">
        <v>2453.8157081996133</v>
      </c>
      <c r="G82" s="9">
        <v>49.536004160606389</v>
      </c>
      <c r="H82" s="9">
        <f t="shared" si="7"/>
        <v>-1.5416106918367365</v>
      </c>
      <c r="I82" s="9">
        <f t="shared" si="8"/>
        <v>-3.6637357402549275</v>
      </c>
      <c r="J82" s="9">
        <v>9.6136567834681046E-3</v>
      </c>
      <c r="K82" s="9">
        <v>-0.57075595004728263</v>
      </c>
      <c r="L82" s="9">
        <f t="shared" si="9"/>
        <v>5.6480541892413774</v>
      </c>
      <c r="M82" s="9">
        <v>3.0868131868131869</v>
      </c>
      <c r="N82" s="9">
        <v>9.9834128136014923E-3</v>
      </c>
      <c r="O82" s="9">
        <v>5.1580790948323028</v>
      </c>
      <c r="Q82" s="23"/>
      <c r="R82" s="23"/>
    </row>
    <row r="83" spans="1:18" x14ac:dyDescent="0.15">
      <c r="A83" s="7">
        <v>36434</v>
      </c>
      <c r="B83" s="8">
        <v>635.62</v>
      </c>
      <c r="C83" s="9">
        <f t="shared" si="5"/>
        <v>-41.019999999999982</v>
      </c>
      <c r="D83" s="9">
        <v>-6.4766355140186443E-2</v>
      </c>
      <c r="E83" s="9">
        <f t="shared" si="6"/>
        <v>1677.3311629050559</v>
      </c>
      <c r="F83" s="9">
        <v>2453.8157081996133</v>
      </c>
      <c r="G83" s="9">
        <v>49.536004160606389</v>
      </c>
      <c r="H83" s="9">
        <f t="shared" si="7"/>
        <v>-0.82677709554598133</v>
      </c>
      <c r="I83" s="9">
        <f t="shared" si="8"/>
        <v>-0.56515205379987465</v>
      </c>
      <c r="J83" s="9">
        <v>9.6136567834681046E-3</v>
      </c>
      <c r="K83" s="9">
        <v>-0.57075595004728263</v>
      </c>
      <c r="L83" s="9">
        <f t="shared" si="9"/>
        <v>0.46725477358250656</v>
      </c>
      <c r="M83" s="9">
        <v>3.0868131868131869</v>
      </c>
      <c r="N83" s="9">
        <v>9.9834128136014923E-3</v>
      </c>
      <c r="O83" s="9">
        <v>5.1580790948323028</v>
      </c>
      <c r="Q83" s="23"/>
      <c r="R83" s="23"/>
    </row>
    <row r="84" spans="1:18" x14ac:dyDescent="0.15">
      <c r="A84" s="7">
        <v>36465</v>
      </c>
      <c r="B84" s="8">
        <v>776.91</v>
      </c>
      <c r="C84" s="9">
        <f t="shared" si="5"/>
        <v>141.28999999999996</v>
      </c>
      <c r="D84" s="9">
        <v>-6.4766355140186443E-2</v>
      </c>
      <c r="E84" s="9">
        <f t="shared" si="6"/>
        <v>19981.169971316263</v>
      </c>
      <c r="F84" s="9">
        <v>2453.8157081996133</v>
      </c>
      <c r="G84" s="9">
        <v>49.536004160606389</v>
      </c>
      <c r="H84" s="9">
        <f t="shared" si="7"/>
        <v>2.8535762775059039</v>
      </c>
      <c r="I84" s="9">
        <f t="shared" si="8"/>
        <v>23.236379340319683</v>
      </c>
      <c r="J84" s="9">
        <v>9.6136567834681046E-3</v>
      </c>
      <c r="K84" s="9">
        <v>-0.57075595004728263</v>
      </c>
      <c r="L84" s="9">
        <f t="shared" si="9"/>
        <v>66.306780860664531</v>
      </c>
      <c r="M84" s="9">
        <v>3.0868131868131869</v>
      </c>
      <c r="N84" s="9">
        <v>9.9834128136014923E-3</v>
      </c>
      <c r="O84" s="9">
        <v>5.1580790948323028</v>
      </c>
      <c r="Q84" s="23"/>
      <c r="R84" s="23"/>
    </row>
    <row r="85" spans="1:18" x14ac:dyDescent="0.15">
      <c r="A85" s="7">
        <v>36495</v>
      </c>
      <c r="B85" s="8">
        <v>929.41</v>
      </c>
      <c r="C85" s="9">
        <f t="shared" si="5"/>
        <v>152.5</v>
      </c>
      <c r="D85" s="9">
        <v>-6.4766355140186443E-2</v>
      </c>
      <c r="E85" s="9">
        <f t="shared" si="6"/>
        <v>23276.007932998516</v>
      </c>
      <c r="F85" s="9">
        <v>2453.8157081996133</v>
      </c>
      <c r="G85" s="9">
        <v>49.536004160606389</v>
      </c>
      <c r="H85" s="9">
        <f t="shared" si="7"/>
        <v>3.0798763230980919</v>
      </c>
      <c r="I85" s="9">
        <f t="shared" si="8"/>
        <v>29.214592395646143</v>
      </c>
      <c r="J85" s="9">
        <v>9.6136567834681046E-3</v>
      </c>
      <c r="K85" s="9">
        <v>-0.57075595004728263</v>
      </c>
      <c r="L85" s="9">
        <f t="shared" si="9"/>
        <v>89.977331408312111</v>
      </c>
      <c r="M85" s="9">
        <v>3.0868131868131869</v>
      </c>
      <c r="N85" s="9">
        <v>9.9834128136014923E-3</v>
      </c>
      <c r="O85" s="9">
        <v>5.1580790948323028</v>
      </c>
      <c r="Q85" s="23"/>
      <c r="R85" s="23"/>
    </row>
    <row r="86" spans="1:18" x14ac:dyDescent="0.15">
      <c r="A86" s="7">
        <v>36526</v>
      </c>
      <c r="B86" s="8">
        <v>1060.8800000000001</v>
      </c>
      <c r="C86" s="9">
        <f t="shared" si="5"/>
        <v>131.47000000000014</v>
      </c>
      <c r="D86" s="9">
        <v>-6.4766355140186443E-2</v>
      </c>
      <c r="E86" s="9">
        <f t="shared" si="6"/>
        <v>17301.394760101357</v>
      </c>
      <c r="F86" s="9">
        <v>2453.8157081996133</v>
      </c>
      <c r="G86" s="9">
        <v>49.536004160606389</v>
      </c>
      <c r="H86" s="9">
        <f t="shared" si="7"/>
        <v>2.6553366300736796</v>
      </c>
      <c r="I86" s="9">
        <f t="shared" si="8"/>
        <v>18.722281019045763</v>
      </c>
      <c r="J86" s="9">
        <v>9.6136567834681046E-3</v>
      </c>
      <c r="K86" s="9">
        <v>-0.57075595004728263</v>
      </c>
      <c r="L86" s="9">
        <f t="shared" si="9"/>
        <v>49.71395858840539</v>
      </c>
      <c r="M86" s="9">
        <v>3.0868131868131869</v>
      </c>
      <c r="N86" s="9">
        <v>9.9834128136014923E-3</v>
      </c>
      <c r="O86" s="9">
        <v>5.1580790948323028</v>
      </c>
      <c r="Q86" s="23"/>
      <c r="R86" s="23"/>
    </row>
    <row r="87" spans="1:18" x14ac:dyDescent="0.15">
      <c r="A87" s="7">
        <v>36557</v>
      </c>
      <c r="B87" s="8">
        <v>834.4</v>
      </c>
      <c r="C87" s="9">
        <f t="shared" si="5"/>
        <v>-226.48000000000013</v>
      </c>
      <c r="D87" s="9">
        <v>-6.4766355140186443E-2</v>
      </c>
      <c r="E87" s="9">
        <f t="shared" si="6"/>
        <v>51263.858026456517</v>
      </c>
      <c r="F87" s="9">
        <v>2453.8157081996133</v>
      </c>
      <c r="G87" s="9">
        <v>49.536004160606389</v>
      </c>
      <c r="H87" s="9">
        <f t="shared" si="7"/>
        <v>-4.5707205795359069</v>
      </c>
      <c r="I87" s="9">
        <f t="shared" si="8"/>
        <v>-95.489147813732572</v>
      </c>
      <c r="J87" s="9">
        <v>9.6136567834681046E-3</v>
      </c>
      <c r="K87" s="9">
        <v>-0.57075595004728263</v>
      </c>
      <c r="L87" s="9">
        <f t="shared" si="9"/>
        <v>436.45421303457357</v>
      </c>
      <c r="M87" s="9">
        <v>3.0868131868131869</v>
      </c>
      <c r="N87" s="9">
        <v>9.9834128136014923E-3</v>
      </c>
      <c r="O87" s="9">
        <v>5.1580790948323028</v>
      </c>
      <c r="Q87" s="23"/>
      <c r="R87" s="23"/>
    </row>
    <row r="88" spans="1:18" x14ac:dyDescent="0.15">
      <c r="A88" s="7">
        <v>36586</v>
      </c>
      <c r="B88" s="8">
        <v>767.79</v>
      </c>
      <c r="C88" s="9">
        <f t="shared" si="5"/>
        <v>-66.610000000000014</v>
      </c>
      <c r="D88" s="9">
        <v>-6.4766355140186443E-2</v>
      </c>
      <c r="E88" s="9">
        <f t="shared" si="6"/>
        <v>4428.268120848983</v>
      </c>
      <c r="F88" s="9">
        <v>2453.8157081996133</v>
      </c>
      <c r="G88" s="9">
        <v>49.536004160606389</v>
      </c>
      <c r="H88" s="9">
        <f t="shared" si="7"/>
        <v>-1.3433710444045073</v>
      </c>
      <c r="I88" s="9">
        <f t="shared" si="8"/>
        <v>-2.4243088633468632</v>
      </c>
      <c r="J88" s="9">
        <v>9.6136567834681046E-3</v>
      </c>
      <c r="K88" s="9">
        <v>-0.57075595004728263</v>
      </c>
      <c r="L88" s="9">
        <f t="shared" si="9"/>
        <v>3.2567463297133799</v>
      </c>
      <c r="M88" s="9">
        <v>3.0868131868131869</v>
      </c>
      <c r="N88" s="9">
        <v>9.9834128136014923E-3</v>
      </c>
      <c r="O88" s="9">
        <v>5.1580790948323028</v>
      </c>
      <c r="Q88" s="23"/>
      <c r="R88" s="23"/>
    </row>
    <row r="89" spans="1:18" x14ac:dyDescent="0.15">
      <c r="A89" s="7">
        <v>36617</v>
      </c>
      <c r="B89" s="8">
        <v>800.75</v>
      </c>
      <c r="C89" s="9">
        <f t="shared" si="5"/>
        <v>32.960000000000036</v>
      </c>
      <c r="D89" s="9">
        <v>-6.4766355140186443E-2</v>
      </c>
      <c r="E89" s="9">
        <f t="shared" si="6"/>
        <v>1090.6351928116017</v>
      </c>
      <c r="F89" s="9">
        <v>2453.8157081996133</v>
      </c>
      <c r="G89" s="9">
        <v>49.536004160606389</v>
      </c>
      <c r="H89" s="9">
        <f t="shared" si="7"/>
        <v>0.6666820813416201</v>
      </c>
      <c r="I89" s="9">
        <f t="shared" si="8"/>
        <v>0.29631684967146227</v>
      </c>
      <c r="J89" s="9">
        <v>9.6136567834681046E-3</v>
      </c>
      <c r="K89" s="9">
        <v>-0.57075595004728263</v>
      </c>
      <c r="L89" s="9">
        <f t="shared" si="9"/>
        <v>0.1975491340755624</v>
      </c>
      <c r="M89" s="9">
        <v>3.0868131868131869</v>
      </c>
      <c r="N89" s="9">
        <v>9.9834128136014923E-3</v>
      </c>
      <c r="O89" s="9">
        <v>5.1580790948323028</v>
      </c>
      <c r="Q89" s="23"/>
      <c r="R89" s="23"/>
    </row>
    <row r="90" spans="1:18" x14ac:dyDescent="0.15">
      <c r="A90" s="7">
        <v>36647</v>
      </c>
      <c r="B90" s="8">
        <v>807.06</v>
      </c>
      <c r="C90" s="9">
        <f t="shared" si="5"/>
        <v>6.3099999999999454</v>
      </c>
      <c r="D90" s="9">
        <v>-6.4766355140186443E-2</v>
      </c>
      <c r="E90" s="9">
        <f t="shared" si="6"/>
        <v>40.637646082626603</v>
      </c>
      <c r="F90" s="9">
        <v>2453.8157081996133</v>
      </c>
      <c r="G90" s="9">
        <v>49.536004160606389</v>
      </c>
      <c r="H90" s="9">
        <f t="shared" si="7"/>
        <v>0.12868955546902344</v>
      </c>
      <c r="I90" s="9">
        <f t="shared" si="8"/>
        <v>2.1312279451979519E-3</v>
      </c>
      <c r="J90" s="9">
        <v>9.6136567834681046E-3</v>
      </c>
      <c r="K90" s="9">
        <v>-0.57075595004728263</v>
      </c>
      <c r="L90" s="9">
        <f t="shared" si="9"/>
        <v>2.7426677687068465E-4</v>
      </c>
      <c r="M90" s="9">
        <v>3.0868131868131869</v>
      </c>
      <c r="N90" s="9">
        <v>9.9834128136014923E-3</v>
      </c>
      <c r="O90" s="9">
        <v>5.1580790948323028</v>
      </c>
      <c r="Q90" s="23"/>
      <c r="R90" s="23"/>
    </row>
    <row r="91" spans="1:18" x14ac:dyDescent="0.15">
      <c r="A91" s="7">
        <v>36678</v>
      </c>
      <c r="B91" s="8">
        <v>685.05</v>
      </c>
      <c r="C91" s="9">
        <f t="shared" si="5"/>
        <v>-122.00999999999999</v>
      </c>
      <c r="D91" s="9">
        <v>-6.4766355140186443E-2</v>
      </c>
      <c r="E91" s="9">
        <f t="shared" si="6"/>
        <v>14870.640008699445</v>
      </c>
      <c r="F91" s="9">
        <v>2453.8157081996133</v>
      </c>
      <c r="G91" s="9">
        <v>49.536004160606389</v>
      </c>
      <c r="H91" s="9">
        <f t="shared" si="7"/>
        <v>-2.4617495034417209</v>
      </c>
      <c r="I91" s="9">
        <f t="shared" si="8"/>
        <v>-14.918720478864287</v>
      </c>
      <c r="J91" s="9">
        <v>9.6136567834681046E-3</v>
      </c>
      <c r="K91" s="9">
        <v>-0.57075595004728263</v>
      </c>
      <c r="L91" s="9">
        <f t="shared" si="9"/>
        <v>36.726152730829995</v>
      </c>
      <c r="M91" s="9">
        <v>3.0868131868131869</v>
      </c>
      <c r="N91" s="9">
        <v>9.9834128136014923E-3</v>
      </c>
      <c r="O91" s="9">
        <v>5.1580790948323028</v>
      </c>
      <c r="Q91" s="23"/>
      <c r="R91" s="23"/>
    </row>
    <row r="92" spans="1:18" x14ac:dyDescent="0.15">
      <c r="A92" s="7">
        <v>36708</v>
      </c>
      <c r="B92" s="8">
        <v>631.05999999999995</v>
      </c>
      <c r="C92" s="9">
        <f t="shared" si="5"/>
        <v>-53.990000000000009</v>
      </c>
      <c r="D92" s="9">
        <v>-6.4766355140186443E-2</v>
      </c>
      <c r="E92" s="9">
        <f t="shared" si="6"/>
        <v>2907.9308236527218</v>
      </c>
      <c r="F92" s="9">
        <v>2453.8157081996133</v>
      </c>
      <c r="G92" s="9">
        <v>49.536004160606389</v>
      </c>
      <c r="H92" s="9">
        <f t="shared" si="7"/>
        <v>-1.0886068539162466</v>
      </c>
      <c r="I92" s="9">
        <f t="shared" si="8"/>
        <v>-1.2900697533089367</v>
      </c>
      <c r="J92" s="9">
        <v>9.6136567834681046E-3</v>
      </c>
      <c r="K92" s="9">
        <v>-0.57075595004728263</v>
      </c>
      <c r="L92" s="9">
        <f t="shared" si="9"/>
        <v>1.40437877548215</v>
      </c>
      <c r="M92" s="9">
        <v>3.0868131868131869</v>
      </c>
      <c r="N92" s="9">
        <v>9.9834128136014923E-3</v>
      </c>
      <c r="O92" s="9">
        <v>5.1580790948323028</v>
      </c>
      <c r="Q92" s="23"/>
      <c r="R92" s="23"/>
    </row>
    <row r="93" spans="1:18" x14ac:dyDescent="0.15">
      <c r="A93" s="7">
        <v>36739</v>
      </c>
      <c r="B93" s="8">
        <v>620.54</v>
      </c>
      <c r="C93" s="9">
        <f t="shared" si="5"/>
        <v>-10.519999999999982</v>
      </c>
      <c r="D93" s="9">
        <v>-6.4766355140186443E-2</v>
      </c>
      <c r="E93" s="9">
        <f t="shared" si="6"/>
        <v>109.31191056860824</v>
      </c>
      <c r="F93" s="9">
        <v>2453.8157081996133</v>
      </c>
      <c r="G93" s="9">
        <v>49.536004160606389</v>
      </c>
      <c r="H93" s="9">
        <f t="shared" si="7"/>
        <v>-0.21106332297134175</v>
      </c>
      <c r="I93" s="9">
        <f t="shared" si="8"/>
        <v>-9.4023911444778077E-3</v>
      </c>
      <c r="J93" s="9">
        <v>9.6136567834681046E-3</v>
      </c>
      <c r="K93" s="9">
        <v>-0.57075595004728263</v>
      </c>
      <c r="L93" s="9">
        <f t="shared" si="9"/>
        <v>1.9844999188298029E-3</v>
      </c>
      <c r="M93" s="9">
        <v>3.0868131868131869</v>
      </c>
      <c r="N93" s="9">
        <v>9.9834128136014923E-3</v>
      </c>
      <c r="O93" s="9">
        <v>5.1580790948323028</v>
      </c>
      <c r="Q93" s="23"/>
      <c r="R93" s="23"/>
    </row>
    <row r="94" spans="1:18" x14ac:dyDescent="0.15">
      <c r="A94" s="7">
        <v>36770</v>
      </c>
      <c r="B94" s="8">
        <v>617.04</v>
      </c>
      <c r="C94" s="9">
        <f t="shared" si="5"/>
        <v>-3.5</v>
      </c>
      <c r="D94" s="9">
        <v>-6.4766355140186443E-2</v>
      </c>
      <c r="E94" s="9">
        <f t="shared" si="6"/>
        <v>11.800830194776841</v>
      </c>
      <c r="F94" s="9">
        <v>2453.8157081996133</v>
      </c>
      <c r="G94" s="9">
        <v>49.536004160606389</v>
      </c>
      <c r="H94" s="9">
        <f t="shared" si="7"/>
        <v>-6.9348218595146408E-2</v>
      </c>
      <c r="I94" s="9">
        <f t="shared" si="8"/>
        <v>-3.3350774844946747E-4</v>
      </c>
      <c r="J94" s="9">
        <v>9.6136567834681046E-3</v>
      </c>
      <c r="K94" s="9">
        <v>-0.57075595004728263</v>
      </c>
      <c r="L94" s="9">
        <f t="shared" si="9"/>
        <v>2.3128168242648768E-5</v>
      </c>
      <c r="M94" s="9">
        <v>3.0868131868131869</v>
      </c>
      <c r="N94" s="9">
        <v>9.9834128136014923E-3</v>
      </c>
      <c r="O94" s="9">
        <v>5.1580790948323028</v>
      </c>
      <c r="Q94" s="23"/>
      <c r="R94" s="23"/>
    </row>
    <row r="95" spans="1:18" x14ac:dyDescent="0.15">
      <c r="A95" s="7">
        <v>36800</v>
      </c>
      <c r="B95" s="8">
        <v>509.41</v>
      </c>
      <c r="C95" s="9">
        <f t="shared" si="5"/>
        <v>-107.62999999999994</v>
      </c>
      <c r="D95" s="9">
        <v>-6.4766355140186443E-2</v>
      </c>
      <c r="E95" s="9">
        <f t="shared" si="6"/>
        <v>11570.279489073268</v>
      </c>
      <c r="F95" s="9">
        <v>2453.8157081996133</v>
      </c>
      <c r="G95" s="9">
        <v>49.536004160606389</v>
      </c>
      <c r="H95" s="9">
        <f t="shared" si="7"/>
        <v>-2.1714556001753818</v>
      </c>
      <c r="I95" s="9">
        <f t="shared" si="8"/>
        <v>-10.238889623286529</v>
      </c>
      <c r="J95" s="9">
        <v>9.6136567834681046E-3</v>
      </c>
      <c r="K95" s="9">
        <v>-0.57075595004728263</v>
      </c>
      <c r="L95" s="9">
        <f t="shared" si="9"/>
        <v>22.233294212063136</v>
      </c>
      <c r="M95" s="9">
        <v>3.0868131868131869</v>
      </c>
      <c r="N95" s="9">
        <v>9.9834128136014923E-3</v>
      </c>
      <c r="O95" s="9">
        <v>5.1580790948323028</v>
      </c>
      <c r="Q95" s="23"/>
      <c r="R95" s="23"/>
    </row>
    <row r="96" spans="1:18" x14ac:dyDescent="0.15">
      <c r="A96" s="7">
        <v>36831</v>
      </c>
      <c r="B96" s="8">
        <v>553.92999999999995</v>
      </c>
      <c r="C96" s="9">
        <f t="shared" si="5"/>
        <v>44.519999999999925</v>
      </c>
      <c r="D96" s="9">
        <v>-6.4766355140186443E-2</v>
      </c>
      <c r="E96" s="9">
        <f t="shared" si="6"/>
        <v>1987.8013909424337</v>
      </c>
      <c r="F96" s="9">
        <v>2453.8157081996133</v>
      </c>
      <c r="G96" s="9">
        <v>49.536004160606389</v>
      </c>
      <c r="H96" s="9">
        <f t="shared" si="7"/>
        <v>0.90004769481580915</v>
      </c>
      <c r="I96" s="9">
        <f t="shared" si="8"/>
        <v>0.7291159045444725</v>
      </c>
      <c r="J96" s="9">
        <v>9.6136567834681046E-3</v>
      </c>
      <c r="K96" s="9">
        <v>-0.57075595004728263</v>
      </c>
      <c r="L96" s="9">
        <f t="shared" si="9"/>
        <v>0.65623908913879603</v>
      </c>
      <c r="M96" s="9">
        <v>3.0868131868131869</v>
      </c>
      <c r="N96" s="9">
        <v>9.9834128136014923E-3</v>
      </c>
      <c r="O96" s="9">
        <v>5.1580790948323028</v>
      </c>
      <c r="Q96" s="23"/>
      <c r="R96" s="23"/>
    </row>
    <row r="97" spans="1:18" x14ac:dyDescent="0.15">
      <c r="A97" s="7">
        <v>36861</v>
      </c>
      <c r="B97" s="8">
        <v>434.38</v>
      </c>
      <c r="C97" s="9">
        <f t="shared" si="5"/>
        <v>-119.54999999999995</v>
      </c>
      <c r="D97" s="9">
        <v>-6.4766355140186443E-2</v>
      </c>
      <c r="E97" s="9">
        <f t="shared" si="6"/>
        <v>14276.721059166726</v>
      </c>
      <c r="F97" s="9">
        <v>2453.8157081996133</v>
      </c>
      <c r="G97" s="9">
        <v>49.536004160606389</v>
      </c>
      <c r="H97" s="9">
        <f t="shared" si="7"/>
        <v>-2.4120886548996343</v>
      </c>
      <c r="I97" s="9">
        <f t="shared" si="8"/>
        <v>-14.033945899404676</v>
      </c>
      <c r="J97" s="9">
        <v>9.6136567834681046E-3</v>
      </c>
      <c r="K97" s="9">
        <v>-0.57075595004728263</v>
      </c>
      <c r="L97" s="9">
        <f t="shared" si="9"/>
        <v>33.851121687429263</v>
      </c>
      <c r="M97" s="9">
        <v>3.0868131868131869</v>
      </c>
      <c r="N97" s="9">
        <v>9.9834128136014923E-3</v>
      </c>
      <c r="O97" s="9">
        <v>5.1580790948323028</v>
      </c>
      <c r="Q97" s="23"/>
      <c r="R97" s="23"/>
    </row>
    <row r="98" spans="1:18" x14ac:dyDescent="0.15">
      <c r="A98" s="7">
        <v>36892</v>
      </c>
      <c r="B98" s="8">
        <v>401.07</v>
      </c>
      <c r="C98" s="9">
        <f t="shared" si="5"/>
        <v>-33.31</v>
      </c>
      <c r="D98" s="9">
        <v>-6.4766355140186443E-2</v>
      </c>
      <c r="E98" s="9">
        <f t="shared" si="6"/>
        <v>1105.2455601013191</v>
      </c>
      <c r="F98" s="9">
        <v>2453.8157081996133</v>
      </c>
      <c r="G98" s="9">
        <v>49.536004160606389</v>
      </c>
      <c r="H98" s="9">
        <f t="shared" si="7"/>
        <v>-0.67113272877383512</v>
      </c>
      <c r="I98" s="9">
        <f t="shared" si="8"/>
        <v>-0.30229102627279403</v>
      </c>
      <c r="J98" s="9">
        <v>9.6136567834681046E-3</v>
      </c>
      <c r="K98" s="9">
        <v>-0.57075595004728263</v>
      </c>
      <c r="L98" s="9">
        <f t="shared" si="9"/>
        <v>0.20287740134630333</v>
      </c>
      <c r="M98" s="9">
        <v>3.0868131868131869</v>
      </c>
      <c r="N98" s="9">
        <v>9.9834128136014923E-3</v>
      </c>
      <c r="O98" s="9">
        <v>5.1580790948323028</v>
      </c>
      <c r="Q98" s="23"/>
      <c r="R98" s="23"/>
    </row>
    <row r="99" spans="1:18" x14ac:dyDescent="0.15">
      <c r="A99" s="7">
        <v>36923</v>
      </c>
      <c r="B99" s="8">
        <v>481.01</v>
      </c>
      <c r="C99" s="9">
        <f t="shared" si="5"/>
        <v>79.94</v>
      </c>
      <c r="D99" s="9">
        <v>-6.4766355140186443E-2</v>
      </c>
      <c r="E99" s="9">
        <f t="shared" si="6"/>
        <v>6400.7626395405723</v>
      </c>
      <c r="F99" s="9">
        <v>2453.8157081996133</v>
      </c>
      <c r="G99" s="9">
        <v>49.536004160606389</v>
      </c>
      <c r="H99" s="9">
        <f t="shared" si="7"/>
        <v>1.6150831644746217</v>
      </c>
      <c r="I99" s="9">
        <f t="shared" si="8"/>
        <v>4.2129341434956542</v>
      </c>
      <c r="J99" s="9">
        <v>9.6136567834681046E-3</v>
      </c>
      <c r="K99" s="9">
        <v>-0.57075595004728263</v>
      </c>
      <c r="L99" s="9">
        <f t="shared" si="9"/>
        <v>6.8042390082001409</v>
      </c>
      <c r="M99" s="9">
        <v>3.0868131868131869</v>
      </c>
      <c r="N99" s="9">
        <v>9.9834128136014923E-3</v>
      </c>
      <c r="O99" s="9">
        <v>5.1580790948323028</v>
      </c>
      <c r="Q99" s="23"/>
      <c r="R99" s="23"/>
    </row>
    <row r="100" spans="1:18" x14ac:dyDescent="0.15">
      <c r="A100" s="7">
        <v>36951</v>
      </c>
      <c r="B100" s="8">
        <v>375.13</v>
      </c>
      <c r="C100" s="9">
        <f t="shared" si="5"/>
        <v>-105.88</v>
      </c>
      <c r="D100" s="9">
        <v>-6.4766355140186443E-2</v>
      </c>
      <c r="E100" s="9">
        <f t="shared" si="6"/>
        <v>11196.86367131627</v>
      </c>
      <c r="F100" s="9">
        <v>2453.8157081996133</v>
      </c>
      <c r="G100" s="9">
        <v>49.536004160606389</v>
      </c>
      <c r="H100" s="9">
        <f t="shared" si="7"/>
        <v>-2.1361277607653624</v>
      </c>
      <c r="I100" s="9">
        <f t="shared" si="8"/>
        <v>-9.7472402845414408</v>
      </c>
      <c r="J100" s="9">
        <v>9.6136567834681046E-3</v>
      </c>
      <c r="K100" s="9">
        <v>-0.57075595004728263</v>
      </c>
      <c r="L100" s="9">
        <f t="shared" si="9"/>
        <v>20.82135056265944</v>
      </c>
      <c r="M100" s="9">
        <v>3.0868131868131869</v>
      </c>
      <c r="N100" s="9">
        <v>9.9834128136014923E-3</v>
      </c>
      <c r="O100" s="9">
        <v>5.1580790948323028</v>
      </c>
      <c r="Q100" s="23"/>
      <c r="R100" s="23"/>
    </row>
    <row r="101" spans="1:18" x14ac:dyDescent="0.15">
      <c r="A101" s="7">
        <v>36982</v>
      </c>
      <c r="B101" s="8">
        <v>350.59</v>
      </c>
      <c r="C101" s="9">
        <f t="shared" si="5"/>
        <v>-24.54000000000002</v>
      </c>
      <c r="D101" s="9">
        <v>-6.4766355140186443E-2</v>
      </c>
      <c r="E101" s="9">
        <f t="shared" si="6"/>
        <v>599.03706197047882</v>
      </c>
      <c r="F101" s="9">
        <v>2453.8157081996133</v>
      </c>
      <c r="G101" s="9">
        <v>49.536004160606389</v>
      </c>
      <c r="H101" s="9">
        <f t="shared" si="7"/>
        <v>-0.49408978498761946</v>
      </c>
      <c r="I101" s="9">
        <f t="shared" si="8"/>
        <v>-0.1206195282553517</v>
      </c>
      <c r="J101" s="9">
        <v>9.6136567834681046E-3</v>
      </c>
      <c r="K101" s="9">
        <v>-0.57075595004728263</v>
      </c>
      <c r="L101" s="9">
        <f t="shared" si="9"/>
        <v>5.9596876780994817E-2</v>
      </c>
      <c r="M101" s="9">
        <v>3.0868131868131869</v>
      </c>
      <c r="N101" s="9">
        <v>9.9834128136014923E-3</v>
      </c>
      <c r="O101" s="9">
        <v>5.1580790948323028</v>
      </c>
      <c r="Q101" s="23"/>
      <c r="R101" s="23"/>
    </row>
    <row r="102" spans="1:18" ht="16" x14ac:dyDescent="0.2">
      <c r="A102" s="7">
        <v>37012</v>
      </c>
      <c r="B102" s="8">
        <v>420.01</v>
      </c>
      <c r="C102" s="9">
        <f t="shared" si="5"/>
        <v>69.420000000000016</v>
      </c>
      <c r="D102" s="9">
        <v>-6.4766355140186443E-2</v>
      </c>
      <c r="E102" s="9">
        <f t="shared" si="6"/>
        <v>4828.1327554284244</v>
      </c>
      <c r="F102" s="9">
        <v>2453.8157081996133</v>
      </c>
      <c r="G102" s="9">
        <v>49.536004160606389</v>
      </c>
      <c r="H102" s="9">
        <f t="shared" si="7"/>
        <v>1.4027123812783857</v>
      </c>
      <c r="I102" s="9">
        <f t="shared" si="8"/>
        <v>2.7599797213231674</v>
      </c>
      <c r="J102" s="9">
        <v>9.6136567834681046E-3</v>
      </c>
      <c r="K102" s="9">
        <v>-0.57075595004728263</v>
      </c>
      <c r="L102" s="9">
        <f t="shared" si="9"/>
        <v>3.8714577271772757</v>
      </c>
      <c r="M102" s="9">
        <v>3.0868131868131869</v>
      </c>
      <c r="N102" s="9">
        <v>9.9834128136014923E-3</v>
      </c>
      <c r="O102" s="9">
        <v>5.1580790948323028</v>
      </c>
      <c r="Q102" s="22"/>
      <c r="R102" s="23"/>
    </row>
    <row r="103" spans="1:18" x14ac:dyDescent="0.15">
      <c r="A103" s="7">
        <v>37043</v>
      </c>
      <c r="B103" s="8">
        <v>339.69</v>
      </c>
      <c r="C103" s="9">
        <f t="shared" si="5"/>
        <v>-80.319999999999993</v>
      </c>
      <c r="D103" s="9">
        <v>-6.4766355140186443E-2</v>
      </c>
      <c r="E103" s="9">
        <f t="shared" si="6"/>
        <v>6440.9025273910365</v>
      </c>
      <c r="F103" s="9">
        <v>2453.8157081996133</v>
      </c>
      <c r="G103" s="9">
        <v>49.536004160606389</v>
      </c>
      <c r="H103" s="9">
        <f t="shared" si="7"/>
        <v>-1.6201394320110087</v>
      </c>
      <c r="I103" s="9">
        <f t="shared" si="8"/>
        <v>-4.2526258705964333</v>
      </c>
      <c r="J103" s="9">
        <v>9.6136567834681046E-3</v>
      </c>
      <c r="K103" s="9">
        <v>-0.57075595004728263</v>
      </c>
      <c r="L103" s="9">
        <f t="shared" si="9"/>
        <v>6.8898468625434273</v>
      </c>
      <c r="M103" s="9">
        <v>3.0868131868131869</v>
      </c>
      <c r="N103" s="9">
        <v>9.9834128136014923E-3</v>
      </c>
      <c r="O103" s="9">
        <v>5.1580790948323028</v>
      </c>
    </row>
    <row r="104" spans="1:18" x14ac:dyDescent="0.15">
      <c r="A104" s="7">
        <v>37073</v>
      </c>
      <c r="B104" s="8">
        <v>363.9</v>
      </c>
      <c r="C104" s="9">
        <f t="shared" si="5"/>
        <v>24.20999999999998</v>
      </c>
      <c r="D104" s="9">
        <v>-6.4766355140186443E-2</v>
      </c>
      <c r="E104" s="9">
        <f t="shared" si="6"/>
        <v>589.26428159664499</v>
      </c>
      <c r="F104" s="9">
        <v>2453.8157081996133</v>
      </c>
      <c r="G104" s="9">
        <v>49.536004160606389</v>
      </c>
      <c r="H104" s="9">
        <f t="shared" si="7"/>
        <v>0.49004288429151749</v>
      </c>
      <c r="I104" s="9">
        <f t="shared" si="8"/>
        <v>0.11767989225868074</v>
      </c>
      <c r="J104" s="9">
        <v>9.6136567834681046E-3</v>
      </c>
      <c r="K104" s="9">
        <v>-0.57075595004728263</v>
      </c>
      <c r="L104" s="9">
        <f t="shared" si="9"/>
        <v>5.7668193825558926E-2</v>
      </c>
      <c r="M104" s="9">
        <v>3.0868131868131869</v>
      </c>
      <c r="N104" s="9">
        <v>9.9834128136014923E-3</v>
      </c>
      <c r="O104" s="9">
        <v>5.1580790948323028</v>
      </c>
    </row>
    <row r="105" spans="1:18" x14ac:dyDescent="0.15">
      <c r="A105" s="7">
        <v>37104</v>
      </c>
      <c r="B105" s="8">
        <v>374.44</v>
      </c>
      <c r="C105" s="9">
        <f t="shared" si="5"/>
        <v>10.54000000000002</v>
      </c>
      <c r="D105" s="9">
        <v>-6.4766355140186443E-2</v>
      </c>
      <c r="E105" s="9">
        <f t="shared" si="6"/>
        <v>112.4610694471137</v>
      </c>
      <c r="F105" s="9">
        <v>2453.8157081996133</v>
      </c>
      <c r="G105" s="9">
        <v>49.536004160606389</v>
      </c>
      <c r="H105" s="9">
        <f t="shared" si="7"/>
        <v>0.21408199015724547</v>
      </c>
      <c r="I105" s="9">
        <f t="shared" si="8"/>
        <v>9.811612780046549E-3</v>
      </c>
      <c r="J105" s="9">
        <v>9.6136567834681046E-3</v>
      </c>
      <c r="K105" s="9">
        <v>-0.57075595004728263</v>
      </c>
      <c r="L105" s="9">
        <f t="shared" si="9"/>
        <v>2.1004895906046291E-3</v>
      </c>
      <c r="M105" s="9">
        <v>3.0868131868131869</v>
      </c>
      <c r="N105" s="9">
        <v>9.9834128136014923E-3</v>
      </c>
      <c r="O105" s="9">
        <v>5.1580790948323028</v>
      </c>
    </row>
    <row r="106" spans="1:18" x14ac:dyDescent="0.15">
      <c r="A106" s="7">
        <v>37135</v>
      </c>
      <c r="B106" s="8">
        <v>325.63</v>
      </c>
      <c r="C106" s="9">
        <f t="shared" si="5"/>
        <v>-48.81</v>
      </c>
      <c r="D106" s="9">
        <v>-6.4766355140186443E-2</v>
      </c>
      <c r="E106" s="9">
        <f t="shared" si="6"/>
        <v>2376.0978030919732</v>
      </c>
      <c r="F106" s="9">
        <v>2453.8157081996133</v>
      </c>
      <c r="G106" s="9">
        <v>49.536004160606389</v>
      </c>
      <c r="H106" s="9">
        <f t="shared" si="7"/>
        <v>-0.98403644926258638</v>
      </c>
      <c r="I106" s="9">
        <f t="shared" si="8"/>
        <v>-0.95286978457350879</v>
      </c>
      <c r="J106" s="9">
        <v>9.6136567834681046E-3</v>
      </c>
      <c r="K106" s="9">
        <v>-0.57075595004728263</v>
      </c>
      <c r="L106" s="9">
        <f t="shared" si="9"/>
        <v>0.93765859942132113</v>
      </c>
      <c r="M106" s="9">
        <v>3.0868131868131869</v>
      </c>
      <c r="N106" s="9">
        <v>9.9834128136014923E-3</v>
      </c>
      <c r="O106" s="9">
        <v>5.1580790948323028</v>
      </c>
    </row>
    <row r="107" spans="1:18" x14ac:dyDescent="0.15">
      <c r="A107" s="7">
        <v>37165</v>
      </c>
      <c r="B107" s="8">
        <v>271.75</v>
      </c>
      <c r="C107" s="9">
        <f t="shared" si="5"/>
        <v>-53.879999999999995</v>
      </c>
      <c r="D107" s="9">
        <v>-6.4766355140186443E-2</v>
      </c>
      <c r="E107" s="9">
        <f t="shared" si="6"/>
        <v>2896.0793722508511</v>
      </c>
      <c r="F107" s="9">
        <v>2453.8157081996133</v>
      </c>
      <c r="G107" s="9">
        <v>49.536004160606389</v>
      </c>
      <c r="H107" s="9">
        <f t="shared" si="7"/>
        <v>-1.0863862468676164</v>
      </c>
      <c r="I107" s="9">
        <f t="shared" si="8"/>
        <v>-1.282191156139743</v>
      </c>
      <c r="J107" s="9">
        <v>9.6136567834681046E-3</v>
      </c>
      <c r="K107" s="9">
        <v>-0.57075595004728263</v>
      </c>
      <c r="L107" s="9">
        <f t="shared" si="9"/>
        <v>1.3929548378855052</v>
      </c>
      <c r="M107" s="9">
        <v>3.0868131868131869</v>
      </c>
      <c r="N107" s="9">
        <v>9.9834128136014923E-3</v>
      </c>
      <c r="O107" s="9">
        <v>5.1580790948323028</v>
      </c>
    </row>
    <row r="108" spans="1:18" x14ac:dyDescent="0.15">
      <c r="A108" s="7">
        <v>37196</v>
      </c>
      <c r="B108" s="8">
        <v>267.07</v>
      </c>
      <c r="C108" s="9">
        <f t="shared" si="5"/>
        <v>-4.6800000000000068</v>
      </c>
      <c r="D108" s="9">
        <v>-6.4766355140186443E-2</v>
      </c>
      <c r="E108" s="9">
        <f t="shared" si="6"/>
        <v>21.300381596646066</v>
      </c>
      <c r="F108" s="9">
        <v>2453.8157081996133</v>
      </c>
      <c r="G108" s="9">
        <v>49.536004160606389</v>
      </c>
      <c r="H108" s="9">
        <f t="shared" si="7"/>
        <v>-9.3169276025903094E-2</v>
      </c>
      <c r="I108" s="9">
        <f t="shared" si="8"/>
        <v>-8.0875720446465789E-4</v>
      </c>
      <c r="J108" s="9">
        <v>9.6136567834681046E-3</v>
      </c>
      <c r="K108" s="9">
        <v>-0.57075595004728263</v>
      </c>
      <c r="L108" s="9">
        <f t="shared" si="9"/>
        <v>7.5351323220705454E-5</v>
      </c>
      <c r="M108" s="9">
        <v>3.0868131868131869</v>
      </c>
      <c r="N108" s="9">
        <v>9.9834128136014923E-3</v>
      </c>
      <c r="O108" s="9">
        <v>5.1580790948323028</v>
      </c>
    </row>
    <row r="109" spans="1:18" x14ac:dyDescent="0.15">
      <c r="A109" s="7">
        <v>37226</v>
      </c>
      <c r="B109" s="8">
        <v>276</v>
      </c>
      <c r="C109" s="9">
        <f t="shared" si="5"/>
        <v>8.9300000000000068</v>
      </c>
      <c r="D109" s="9">
        <v>-6.4766355140186443E-2</v>
      </c>
      <c r="E109" s="9">
        <f t="shared" si="6"/>
        <v>80.90582178356199</v>
      </c>
      <c r="F109" s="9">
        <v>2453.8157081996133</v>
      </c>
      <c r="G109" s="9">
        <v>49.536004160606389</v>
      </c>
      <c r="H109" s="9">
        <f t="shared" si="7"/>
        <v>0.18158037790002651</v>
      </c>
      <c r="I109" s="9">
        <f t="shared" si="8"/>
        <v>5.9869653799511447E-3</v>
      </c>
      <c r="J109" s="9">
        <v>9.6136567834681046E-3</v>
      </c>
      <c r="K109" s="9">
        <v>-0.57075595004728263</v>
      </c>
      <c r="L109" s="9">
        <f t="shared" si="9"/>
        <v>1.0871154361659047E-3</v>
      </c>
      <c r="M109" s="9">
        <v>3.0868131868131869</v>
      </c>
      <c r="N109" s="9">
        <v>9.9834128136014923E-3</v>
      </c>
      <c r="O109" s="9">
        <v>5.1580790948323028</v>
      </c>
    </row>
    <row r="110" spans="1:18" x14ac:dyDescent="0.15">
      <c r="A110" s="16" t="s">
        <v>5</v>
      </c>
      <c r="B110" s="9"/>
      <c r="C110" s="9">
        <f>SUM(C3:C109)</f>
        <v>-6.92999999999995</v>
      </c>
      <c r="D110" s="9"/>
      <c r="E110" s="9">
        <f>SUM(E3:E109)</f>
        <v>260104.46506915899</v>
      </c>
      <c r="F110" s="9"/>
      <c r="G110" s="9"/>
      <c r="H110" s="9"/>
      <c r="I110" s="9">
        <f>SUM(I3:I109)</f>
        <v>-59.369287140432291</v>
      </c>
      <c r="J110" s="9"/>
      <c r="K110" s="9"/>
      <c r="L110" s="9">
        <f>SUM(L3:L109)</f>
        <v>825.85909604104256</v>
      </c>
      <c r="M110" s="9"/>
      <c r="N110" s="9"/>
      <c r="O110" s="9"/>
    </row>
  </sheetData>
  <mergeCells count="1">
    <mergeCell ref="Q1:R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E1" workbookViewId="0">
      <selection activeCell="Q2" sqref="Q2:Q6"/>
    </sheetView>
  </sheetViews>
  <sheetFormatPr baseColWidth="10" defaultRowHeight="11" x14ac:dyDescent="0.15"/>
  <cols>
    <col min="1" max="4" width="10.83203125" style="1"/>
    <col min="5" max="5" width="15.5" style="1" customWidth="1"/>
    <col min="6" max="6" width="13" style="1" customWidth="1"/>
    <col min="7" max="7" width="10.83203125" style="1"/>
    <col min="8" max="8" width="14.6640625" style="1" customWidth="1"/>
    <col min="9" max="9" width="18.33203125" style="1" customWidth="1"/>
    <col min="10" max="10" width="18.6640625" style="1" customWidth="1"/>
    <col min="11" max="11" width="10.83203125" style="1"/>
    <col min="12" max="12" width="16.5" style="1" customWidth="1"/>
    <col min="13" max="13" width="15.83203125" style="1" customWidth="1"/>
    <col min="14" max="14" width="20.1640625" style="1" customWidth="1"/>
    <col min="15" max="16" width="10.83203125" style="1"/>
    <col min="17" max="17" width="16.83203125" style="1" customWidth="1"/>
    <col min="18" max="18" width="21.6640625" style="1" customWidth="1"/>
    <col min="19" max="16384" width="10.83203125" style="1"/>
  </cols>
  <sheetData>
    <row r="1" spans="1:18" s="4" customFormat="1" ht="38" customHeight="1" x14ac:dyDescent="0.2">
      <c r="A1" s="5" t="s">
        <v>0</v>
      </c>
      <c r="B1" s="5" t="s">
        <v>1</v>
      </c>
      <c r="C1" s="5" t="s">
        <v>2</v>
      </c>
      <c r="D1" s="6" t="s">
        <v>4</v>
      </c>
      <c r="E1" s="5"/>
      <c r="F1" s="6" t="s">
        <v>6</v>
      </c>
      <c r="G1" s="6" t="s">
        <v>7</v>
      </c>
      <c r="H1" s="5"/>
      <c r="I1" s="5"/>
      <c r="J1" s="5"/>
      <c r="K1" s="6" t="s">
        <v>8</v>
      </c>
      <c r="L1" s="5"/>
      <c r="M1" s="5"/>
      <c r="N1" s="5"/>
      <c r="O1" s="6" t="s">
        <v>9</v>
      </c>
      <c r="Q1" s="26" t="s">
        <v>14</v>
      </c>
      <c r="R1" s="27"/>
    </row>
    <row r="2" spans="1:18" ht="16" x14ac:dyDescent="0.2">
      <c r="A2" s="7">
        <v>37257</v>
      </c>
      <c r="B2" s="8">
        <v>253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Q2" s="15" t="s">
        <v>3</v>
      </c>
      <c r="R2" s="9">
        <v>-1.1642105263157891</v>
      </c>
    </row>
    <row r="3" spans="1:18" ht="16" x14ac:dyDescent="0.2">
      <c r="A3" s="7">
        <v>37288</v>
      </c>
      <c r="B3" s="8">
        <v>236</v>
      </c>
      <c r="C3" s="9">
        <f>B3-B2</f>
        <v>-17</v>
      </c>
      <c r="D3" s="9">
        <f>C98/95</f>
        <v>-1.1642105263157891</v>
      </c>
      <c r="E3" s="9">
        <f>(C3-D3)^2</f>
        <v>250.77222825484765</v>
      </c>
      <c r="F3" s="9">
        <f>E98/94</f>
        <v>285.06546080627095</v>
      </c>
      <c r="G3" s="9">
        <f>F3^(1/2)</f>
        <v>16.883881686575247</v>
      </c>
      <c r="H3" s="9">
        <f>(C3-D3)/G3</f>
        <v>-0.93792350406456604</v>
      </c>
      <c r="I3" s="9">
        <f>H3^3</f>
        <v>-0.82509177499658604</v>
      </c>
      <c r="J3" s="9">
        <f>95/(94*93)</f>
        <v>1.0867078471745596E-2</v>
      </c>
      <c r="K3" s="9">
        <f>I98*J3</f>
        <v>-0.99116201849031227</v>
      </c>
      <c r="L3" s="9">
        <f>((C3-D3)/G3)^4</f>
        <v>0.77387296877965051</v>
      </c>
      <c r="M3" s="9">
        <f>26508/(93*92)</f>
        <v>3.0981767180925668</v>
      </c>
      <c r="N3" s="9">
        <f>9120/(94*93*92)</f>
        <v>1.1339560144430187E-2</v>
      </c>
      <c r="O3" s="9">
        <f>N3*L98-M3</f>
        <v>2.1878152681350973</v>
      </c>
      <c r="Q3" s="15" t="s">
        <v>10</v>
      </c>
      <c r="R3" s="9">
        <v>285.06546080627095</v>
      </c>
    </row>
    <row r="4" spans="1:18" ht="16" x14ac:dyDescent="0.2">
      <c r="A4" s="7">
        <v>37316</v>
      </c>
      <c r="B4" s="8">
        <v>269</v>
      </c>
      <c r="C4" s="9">
        <f t="shared" ref="C4:C67" si="0">B4-B3</f>
        <v>33</v>
      </c>
      <c r="D4" s="9">
        <v>-1.1642105263157891</v>
      </c>
      <c r="E4" s="9">
        <f t="shared" ref="E4:E67" si="1">(C4-D4)^2</f>
        <v>1167.1932808864267</v>
      </c>
      <c r="F4" s="9">
        <v>285.06546080627095</v>
      </c>
      <c r="G4" s="9">
        <v>16.883881686575247</v>
      </c>
      <c r="H4" s="9">
        <f t="shared" ref="H4:H67" si="2">(C4-D4)/G4</f>
        <v>2.0234808061632248</v>
      </c>
      <c r="I4" s="9">
        <f t="shared" ref="I4:I67" si="3">H4^3</f>
        <v>8.2850907096087223</v>
      </c>
      <c r="J4" s="9">
        <v>1.0867078471745596E-2</v>
      </c>
      <c r="K4" s="9">
        <v>-0.99116201849031227</v>
      </c>
      <c r="L4" s="9">
        <f t="shared" ref="L4:L67" si="4">((C4-D4)/G4)^4</f>
        <v>16.7647220282145</v>
      </c>
      <c r="M4" s="9">
        <v>3.0981767180925668</v>
      </c>
      <c r="N4" s="9">
        <v>1.1339560144430187E-2</v>
      </c>
      <c r="O4" s="9">
        <v>2.1878152681350973</v>
      </c>
      <c r="Q4" s="15" t="s">
        <v>11</v>
      </c>
      <c r="R4" s="9">
        <v>16.883881686575247</v>
      </c>
    </row>
    <row r="5" spans="1:18" ht="11" customHeight="1" x14ac:dyDescent="0.2">
      <c r="A5" s="7">
        <v>37347</v>
      </c>
      <c r="B5" s="8">
        <v>280</v>
      </c>
      <c r="C5" s="9">
        <f t="shared" si="0"/>
        <v>11</v>
      </c>
      <c r="D5" s="9">
        <v>-1.1642105263157891</v>
      </c>
      <c r="E5" s="9">
        <f t="shared" si="1"/>
        <v>147.96801772853186</v>
      </c>
      <c r="F5" s="9">
        <v>285.06546080627095</v>
      </c>
      <c r="G5" s="9">
        <v>16.883881686575247</v>
      </c>
      <c r="H5" s="9">
        <f t="shared" si="2"/>
        <v>0.72046290966299686</v>
      </c>
      <c r="I5" s="9">
        <f t="shared" si="3"/>
        <v>0.37396838006345662</v>
      </c>
      <c r="J5" s="9">
        <v>1.0867078471745596E-2</v>
      </c>
      <c r="K5" s="9">
        <v>-0.99116201849031227</v>
      </c>
      <c r="L5" s="9">
        <f t="shared" si="4"/>
        <v>0.26943034722247544</v>
      </c>
      <c r="M5" s="9">
        <v>3.0981767180925668</v>
      </c>
      <c r="N5" s="9">
        <v>1.1339560144430187E-2</v>
      </c>
      <c r="O5" s="9">
        <v>2.1878152681350973</v>
      </c>
      <c r="Q5" s="15" t="s">
        <v>12</v>
      </c>
      <c r="R5" s="9">
        <v>-0.10613844405354181</v>
      </c>
    </row>
    <row r="6" spans="1:18" ht="11" customHeight="1" x14ac:dyDescent="0.2">
      <c r="A6" s="7">
        <v>37377</v>
      </c>
      <c r="B6" s="8">
        <v>247.25</v>
      </c>
      <c r="C6" s="9">
        <f t="shared" si="0"/>
        <v>-32.75</v>
      </c>
      <c r="D6" s="9">
        <v>-1.1642105263157891</v>
      </c>
      <c r="E6" s="9">
        <f t="shared" si="1"/>
        <v>997.66209667590033</v>
      </c>
      <c r="F6" s="9">
        <v>285.06546080627095</v>
      </c>
      <c r="G6" s="9">
        <v>16.883881686575247</v>
      </c>
      <c r="H6" s="9">
        <f t="shared" si="2"/>
        <v>-1.8707658617863203</v>
      </c>
      <c r="I6" s="9">
        <f t="shared" si="3"/>
        <v>-6.5472407172043496</v>
      </c>
      <c r="J6" s="9">
        <v>1.0867078471745596E-2</v>
      </c>
      <c r="K6" s="9">
        <v>-0.99116201849031227</v>
      </c>
      <c r="L6" s="9">
        <f t="shared" si="4"/>
        <v>12.248354422643281</v>
      </c>
      <c r="M6" s="9">
        <v>3.0981767180925668</v>
      </c>
      <c r="N6" s="9">
        <v>1.1339560144430187E-2</v>
      </c>
      <c r="O6" s="9">
        <v>2.1878152681350973</v>
      </c>
      <c r="Q6" s="24" t="s">
        <v>13</v>
      </c>
      <c r="R6" s="25">
        <v>-0.41206952594343171</v>
      </c>
    </row>
    <row r="7" spans="1:18" ht="11" customHeight="1" x14ac:dyDescent="0.2">
      <c r="A7" s="7">
        <v>37408</v>
      </c>
      <c r="B7" s="8">
        <v>280.25</v>
      </c>
      <c r="C7" s="9">
        <f t="shared" si="0"/>
        <v>33</v>
      </c>
      <c r="D7" s="9">
        <v>-1.1642105263157891</v>
      </c>
      <c r="E7" s="9">
        <f t="shared" si="1"/>
        <v>1167.1932808864267</v>
      </c>
      <c r="F7" s="9">
        <v>285.06546080627095</v>
      </c>
      <c r="G7" s="9">
        <v>16.883881686575247</v>
      </c>
      <c r="H7" s="9">
        <f t="shared" si="2"/>
        <v>2.0234808061632248</v>
      </c>
      <c r="I7" s="9">
        <f t="shared" si="3"/>
        <v>8.2850907096087223</v>
      </c>
      <c r="J7" s="9">
        <v>1.0867078471745596E-2</v>
      </c>
      <c r="K7" s="9">
        <v>-0.99116201849031227</v>
      </c>
      <c r="L7" s="9">
        <f t="shared" si="4"/>
        <v>16.7647220282145</v>
      </c>
      <c r="M7" s="9">
        <v>3.0981767180925668</v>
      </c>
      <c r="N7" s="9">
        <v>1.1339560144430187E-2</v>
      </c>
      <c r="O7" s="9">
        <v>2.1878152681350973</v>
      </c>
      <c r="Q7" s="22"/>
      <c r="R7" s="23"/>
    </row>
    <row r="8" spans="1:18" ht="11" customHeight="1" x14ac:dyDescent="0.2">
      <c r="A8" s="7">
        <v>37438</v>
      </c>
      <c r="B8" s="8">
        <v>254.5</v>
      </c>
      <c r="C8" s="9">
        <f t="shared" si="0"/>
        <v>-25.75</v>
      </c>
      <c r="D8" s="9">
        <v>-1.1642105263157891</v>
      </c>
      <c r="E8" s="9">
        <f t="shared" si="1"/>
        <v>604.4610440443214</v>
      </c>
      <c r="F8" s="9">
        <v>285.06546080627095</v>
      </c>
      <c r="G8" s="9">
        <v>16.883881686575247</v>
      </c>
      <c r="H8" s="9">
        <f t="shared" si="2"/>
        <v>-1.4561692583544295</v>
      </c>
      <c r="I8" s="9">
        <f t="shared" si="3"/>
        <v>-3.0877033917775862</v>
      </c>
      <c r="J8" s="9">
        <v>1.0867078471745596E-2</v>
      </c>
      <c r="K8" s="9">
        <v>-0.99116201849031227</v>
      </c>
      <c r="L8" s="9">
        <f t="shared" si="4"/>
        <v>4.4962187580232245</v>
      </c>
      <c r="M8" s="9">
        <v>3.0981767180925668</v>
      </c>
      <c r="N8" s="9">
        <v>1.1339560144430187E-2</v>
      </c>
      <c r="O8" s="9">
        <v>2.1878152681350973</v>
      </c>
      <c r="Q8" s="22"/>
      <c r="R8" s="23"/>
    </row>
    <row r="9" spans="1:18" ht="11" customHeight="1" x14ac:dyDescent="0.2">
      <c r="A9" s="7">
        <v>37469</v>
      </c>
      <c r="B9" s="8">
        <v>186.25</v>
      </c>
      <c r="C9" s="9">
        <f t="shared" si="0"/>
        <v>-68.25</v>
      </c>
      <c r="D9" s="9">
        <v>-1.1642105263157891</v>
      </c>
      <c r="E9" s="9">
        <f t="shared" si="1"/>
        <v>4500.5031493074803</v>
      </c>
      <c r="F9" s="9">
        <v>285.06546080627095</v>
      </c>
      <c r="G9" s="9">
        <v>16.883881686575247</v>
      </c>
      <c r="H9" s="9">
        <f t="shared" si="2"/>
        <v>-3.973362922048052</v>
      </c>
      <c r="I9" s="9">
        <f t="shared" si="3"/>
        <v>-62.729915765457925</v>
      </c>
      <c r="J9" s="9">
        <v>1.0867078471745596E-2</v>
      </c>
      <c r="K9" s="9">
        <v>-0.99116201849031227</v>
      </c>
      <c r="L9" s="9">
        <f t="shared" si="4"/>
        <v>249.24872140566805</v>
      </c>
      <c r="M9" s="9">
        <v>3.0981767180925668</v>
      </c>
      <c r="N9" s="9">
        <v>1.1339560144430187E-2</v>
      </c>
      <c r="O9" s="9">
        <v>2.1878152681350973</v>
      </c>
      <c r="Q9" s="22"/>
      <c r="R9" s="23"/>
    </row>
    <row r="10" spans="1:18" ht="11" customHeight="1" x14ac:dyDescent="0.2">
      <c r="A10" s="7">
        <v>37500</v>
      </c>
      <c r="B10" s="8">
        <v>199.25</v>
      </c>
      <c r="C10" s="9">
        <f t="shared" si="0"/>
        <v>13</v>
      </c>
      <c r="D10" s="9">
        <v>-1.1642105263157891</v>
      </c>
      <c r="E10" s="9">
        <f t="shared" si="1"/>
        <v>200.62485983379503</v>
      </c>
      <c r="F10" s="9">
        <v>285.06546080627095</v>
      </c>
      <c r="G10" s="9">
        <v>16.883881686575247</v>
      </c>
      <c r="H10" s="9">
        <f t="shared" si="2"/>
        <v>0.83891908207210852</v>
      </c>
      <c r="I10" s="9">
        <f t="shared" si="3"/>
        <v>0.59041885599390098</v>
      </c>
      <c r="J10" s="9">
        <v>1.0867078471745596E-2</v>
      </c>
      <c r="K10" s="9">
        <v>-0.99116201849031227</v>
      </c>
      <c r="L10" s="9">
        <f t="shared" si="4"/>
        <v>0.49531364470846789</v>
      </c>
      <c r="M10" s="9">
        <v>3.0981767180925668</v>
      </c>
      <c r="N10" s="9">
        <v>1.1339560144430187E-2</v>
      </c>
      <c r="O10" s="9">
        <v>2.1878152681350973</v>
      </c>
      <c r="Q10" s="22"/>
      <c r="R10" s="23"/>
    </row>
    <row r="11" spans="1:18" ht="11" customHeight="1" x14ac:dyDescent="0.2">
      <c r="A11" s="7">
        <v>37530</v>
      </c>
      <c r="B11" s="8">
        <v>168.75</v>
      </c>
      <c r="C11" s="9">
        <f t="shared" si="0"/>
        <v>-30.5</v>
      </c>
      <c r="D11" s="9">
        <v>-1.1642105263157891</v>
      </c>
      <c r="E11" s="9">
        <f t="shared" si="1"/>
        <v>860.58854404432145</v>
      </c>
      <c r="F11" s="9">
        <v>285.06546080627095</v>
      </c>
      <c r="G11" s="9">
        <v>16.883881686575247</v>
      </c>
      <c r="H11" s="9">
        <f t="shared" si="2"/>
        <v>-1.7375026678260697</v>
      </c>
      <c r="I11" s="9">
        <f t="shared" si="3"/>
        <v>-5.2453737711624857</v>
      </c>
      <c r="J11" s="9">
        <v>1.0867078471745596E-2</v>
      </c>
      <c r="K11" s="9">
        <v>-0.99116201849031227</v>
      </c>
      <c r="L11" s="9">
        <f t="shared" si="4"/>
        <v>9.1138509211397096</v>
      </c>
      <c r="M11" s="9">
        <v>3.0981767180925668</v>
      </c>
      <c r="N11" s="9">
        <v>1.1339560144430187E-2</v>
      </c>
      <c r="O11" s="9">
        <v>2.1878152681350973</v>
      </c>
      <c r="Q11" s="22"/>
      <c r="R11" s="23"/>
    </row>
    <row r="12" spans="1:18" ht="11" customHeight="1" x14ac:dyDescent="0.2">
      <c r="A12" s="7">
        <v>37561</v>
      </c>
      <c r="B12" s="8">
        <v>181</v>
      </c>
      <c r="C12" s="9">
        <f t="shared" si="0"/>
        <v>12.25</v>
      </c>
      <c r="D12" s="9">
        <v>-1.1642105263157891</v>
      </c>
      <c r="E12" s="9">
        <f t="shared" si="1"/>
        <v>179.94104404432133</v>
      </c>
      <c r="F12" s="9">
        <v>285.06546080627095</v>
      </c>
      <c r="G12" s="9">
        <v>16.883881686575247</v>
      </c>
      <c r="H12" s="9">
        <f t="shared" si="2"/>
        <v>0.79449801741869164</v>
      </c>
      <c r="I12" s="9">
        <f t="shared" si="3"/>
        <v>0.50150867923848386</v>
      </c>
      <c r="J12" s="9">
        <v>1.0867078471745596E-2</v>
      </c>
      <c r="K12" s="9">
        <v>-0.99116201849031227</v>
      </c>
      <c r="L12" s="9">
        <f t="shared" si="4"/>
        <v>0.39844765137324206</v>
      </c>
      <c r="M12" s="9">
        <v>3.0981767180925668</v>
      </c>
      <c r="N12" s="9">
        <v>1.1339560144430187E-2</v>
      </c>
      <c r="O12" s="9">
        <v>2.1878152681350973</v>
      </c>
      <c r="Q12" s="22"/>
      <c r="R12" s="23"/>
    </row>
    <row r="13" spans="1:18" ht="11" customHeight="1" x14ac:dyDescent="0.2">
      <c r="A13" s="7">
        <v>37591</v>
      </c>
      <c r="B13" s="8">
        <v>212.5</v>
      </c>
      <c r="C13" s="9">
        <f t="shared" si="0"/>
        <v>31.5</v>
      </c>
      <c r="D13" s="9">
        <v>-1.1642105263157891</v>
      </c>
      <c r="E13" s="9">
        <f t="shared" si="1"/>
        <v>1066.9506493074794</v>
      </c>
      <c r="F13" s="9">
        <v>285.06546080627095</v>
      </c>
      <c r="G13" s="9">
        <v>16.883881686575247</v>
      </c>
      <c r="H13" s="9">
        <f t="shared" si="2"/>
        <v>1.9346386768563912</v>
      </c>
      <c r="I13" s="9">
        <f t="shared" si="3"/>
        <v>7.2410175073790661</v>
      </c>
      <c r="J13" s="9">
        <v>1.0867078471745596E-2</v>
      </c>
      <c r="K13" s="9">
        <v>-0.99116201849031227</v>
      </c>
      <c r="L13" s="9">
        <f t="shared" si="4"/>
        <v>14.008752529569801</v>
      </c>
      <c r="M13" s="9">
        <v>3.0981767180925668</v>
      </c>
      <c r="N13" s="9">
        <v>1.1339560144430187E-2</v>
      </c>
      <c r="O13" s="9">
        <v>2.1878152681350973</v>
      </c>
      <c r="Q13" s="22"/>
      <c r="R13" s="23"/>
    </row>
    <row r="14" spans="1:18" ht="11" customHeight="1" x14ac:dyDescent="0.2">
      <c r="A14" s="7">
        <v>37622</v>
      </c>
      <c r="B14" s="8">
        <v>195</v>
      </c>
      <c r="C14" s="9">
        <f t="shared" si="0"/>
        <v>-17.5</v>
      </c>
      <c r="D14" s="9">
        <v>-1.1642105263157891</v>
      </c>
      <c r="E14" s="9">
        <f t="shared" si="1"/>
        <v>266.85801772853188</v>
      </c>
      <c r="F14" s="9">
        <v>285.06546080627095</v>
      </c>
      <c r="G14" s="9">
        <v>16.883881686575247</v>
      </c>
      <c r="H14" s="9">
        <f t="shared" si="2"/>
        <v>-0.96753754716684404</v>
      </c>
      <c r="I14" s="9">
        <f t="shared" si="3"/>
        <v>-0.90573986474755008</v>
      </c>
      <c r="J14" s="9">
        <v>1.0867078471745596E-2</v>
      </c>
      <c r="K14" s="9">
        <v>-0.99116201849031227</v>
      </c>
      <c r="L14" s="9">
        <f t="shared" si="4"/>
        <v>0.87633732710907364</v>
      </c>
      <c r="M14" s="9">
        <v>3.0981767180925668</v>
      </c>
      <c r="N14" s="9">
        <v>1.1339560144430187E-2</v>
      </c>
      <c r="O14" s="9">
        <v>2.1878152681350973</v>
      </c>
      <c r="Q14" s="22"/>
      <c r="R14" s="23"/>
    </row>
    <row r="15" spans="1:18" ht="11" customHeight="1" x14ac:dyDescent="0.2">
      <c r="A15" s="7">
        <v>37653</v>
      </c>
      <c r="B15" s="8">
        <v>176.25</v>
      </c>
      <c r="C15" s="9">
        <f t="shared" si="0"/>
        <v>-18.75</v>
      </c>
      <c r="D15" s="9">
        <v>-1.1642105263157891</v>
      </c>
      <c r="E15" s="9">
        <f t="shared" si="1"/>
        <v>309.25999141274241</v>
      </c>
      <c r="F15" s="9">
        <v>285.06546080627095</v>
      </c>
      <c r="G15" s="9">
        <v>16.883881686575247</v>
      </c>
      <c r="H15" s="9">
        <f t="shared" si="2"/>
        <v>-1.0415726549225388</v>
      </c>
      <c r="I15" s="9">
        <f t="shared" si="3"/>
        <v>-1.1299746711019492</v>
      </c>
      <c r="J15" s="9">
        <v>1.0867078471745596E-2</v>
      </c>
      <c r="K15" s="9">
        <v>-0.99116201849031227</v>
      </c>
      <c r="L15" s="9">
        <f t="shared" si="4"/>
        <v>1.1769507181748797</v>
      </c>
      <c r="M15" s="9">
        <v>3.0981767180925668</v>
      </c>
      <c r="N15" s="9">
        <v>1.1339560144430187E-2</v>
      </c>
      <c r="O15" s="9">
        <v>2.1878152681350973</v>
      </c>
      <c r="Q15" s="22"/>
      <c r="R15" s="23"/>
    </row>
    <row r="16" spans="1:18" ht="11" customHeight="1" x14ac:dyDescent="0.2">
      <c r="A16" s="7">
        <v>37681</v>
      </c>
      <c r="B16" s="8">
        <v>163.5</v>
      </c>
      <c r="C16" s="9">
        <f t="shared" si="0"/>
        <v>-12.75</v>
      </c>
      <c r="D16" s="9">
        <v>-1.1642105263157891</v>
      </c>
      <c r="E16" s="9">
        <f t="shared" si="1"/>
        <v>134.23051772853185</v>
      </c>
      <c r="F16" s="9">
        <v>285.06546080627095</v>
      </c>
      <c r="G16" s="9">
        <v>16.883881686575247</v>
      </c>
      <c r="H16" s="9">
        <f t="shared" si="2"/>
        <v>-0.68620413769520383</v>
      </c>
      <c r="I16" s="9">
        <f t="shared" si="3"/>
        <v>-0.32311714091832805</v>
      </c>
      <c r="J16" s="9">
        <v>1.0867078471745596E-2</v>
      </c>
      <c r="K16" s="9">
        <v>-0.99116201849031227</v>
      </c>
      <c r="L16" s="9">
        <f t="shared" si="4"/>
        <v>0.22172431905840095</v>
      </c>
      <c r="M16" s="9">
        <v>3.0981767180925668</v>
      </c>
      <c r="N16" s="9">
        <v>1.1339560144430187E-2</v>
      </c>
      <c r="O16" s="9">
        <v>2.1878152681350973</v>
      </c>
      <c r="Q16" s="22"/>
      <c r="R16" s="23"/>
    </row>
    <row r="17" spans="1:18" ht="11" customHeight="1" x14ac:dyDescent="0.2">
      <c r="A17" s="7">
        <v>37712</v>
      </c>
      <c r="B17" s="8">
        <v>162</v>
      </c>
      <c r="C17" s="9">
        <f t="shared" si="0"/>
        <v>-1.5</v>
      </c>
      <c r="D17" s="9">
        <v>-1.1642105263157891</v>
      </c>
      <c r="E17" s="9">
        <f t="shared" si="1"/>
        <v>0.11275457063711934</v>
      </c>
      <c r="F17" s="9">
        <v>285.06546080627095</v>
      </c>
      <c r="G17" s="9">
        <v>16.883881686575247</v>
      </c>
      <c r="H17" s="9">
        <f t="shared" si="2"/>
        <v>-1.9888167893950866E-2</v>
      </c>
      <c r="I17" s="9">
        <f t="shared" si="3"/>
        <v>-7.8665504593183609E-6</v>
      </c>
      <c r="J17" s="9">
        <v>1.0867078471745596E-2</v>
      </c>
      <c r="K17" s="9">
        <v>-0.99116201849031227</v>
      </c>
      <c r="L17" s="9">
        <f t="shared" si="4"/>
        <v>1.5645127628115988E-7</v>
      </c>
      <c r="M17" s="9">
        <v>3.0981767180925668</v>
      </c>
      <c r="N17" s="9">
        <v>1.1339560144430187E-2</v>
      </c>
      <c r="O17" s="9">
        <v>2.1878152681350973</v>
      </c>
      <c r="Q17" s="22"/>
      <c r="R17" s="23"/>
    </row>
    <row r="18" spans="1:18" ht="11" customHeight="1" x14ac:dyDescent="0.2">
      <c r="A18" s="7">
        <v>37742</v>
      </c>
      <c r="B18" s="8">
        <v>175</v>
      </c>
      <c r="C18" s="9">
        <f t="shared" si="0"/>
        <v>13</v>
      </c>
      <c r="D18" s="9">
        <v>-1.1642105263157891</v>
      </c>
      <c r="E18" s="9">
        <f t="shared" si="1"/>
        <v>200.62485983379503</v>
      </c>
      <c r="F18" s="9">
        <v>285.06546080627095</v>
      </c>
      <c r="G18" s="9">
        <v>16.883881686575247</v>
      </c>
      <c r="H18" s="9">
        <f t="shared" si="2"/>
        <v>0.83891908207210852</v>
      </c>
      <c r="I18" s="9">
        <f t="shared" si="3"/>
        <v>0.59041885599390098</v>
      </c>
      <c r="J18" s="9">
        <v>1.0867078471745596E-2</v>
      </c>
      <c r="K18" s="9">
        <v>-0.99116201849031227</v>
      </c>
      <c r="L18" s="9">
        <f t="shared" si="4"/>
        <v>0.49531364470846789</v>
      </c>
      <c r="M18" s="9">
        <v>3.0981767180925668</v>
      </c>
      <c r="N18" s="9">
        <v>1.1339560144430187E-2</v>
      </c>
      <c r="O18" s="9">
        <v>2.1878152681350973</v>
      </c>
      <c r="Q18" s="22"/>
      <c r="R18" s="23"/>
    </row>
    <row r="19" spans="1:18" ht="11" customHeight="1" x14ac:dyDescent="0.2">
      <c r="A19" s="7">
        <v>37773</v>
      </c>
      <c r="B19" s="8">
        <v>197.75</v>
      </c>
      <c r="C19" s="9">
        <f t="shared" si="0"/>
        <v>22.75</v>
      </c>
      <c r="D19" s="9">
        <v>-1.1642105263157891</v>
      </c>
      <c r="E19" s="9">
        <f t="shared" si="1"/>
        <v>571.88946509695279</v>
      </c>
      <c r="F19" s="9">
        <v>285.06546080627095</v>
      </c>
      <c r="G19" s="9">
        <v>16.883881686575247</v>
      </c>
      <c r="H19" s="9">
        <f t="shared" si="2"/>
        <v>1.4163929225665277</v>
      </c>
      <c r="I19" s="9">
        <f t="shared" si="3"/>
        <v>2.8415234471501507</v>
      </c>
      <c r="J19" s="9">
        <v>1.0867078471745596E-2</v>
      </c>
      <c r="K19" s="9">
        <v>-0.99116201849031227</v>
      </c>
      <c r="L19" s="9">
        <f t="shared" si="4"/>
        <v>4.0247136998503166</v>
      </c>
      <c r="M19" s="9">
        <v>3.0981767180925668</v>
      </c>
      <c r="N19" s="9">
        <v>1.1339560144430187E-2</v>
      </c>
      <c r="O19" s="9">
        <v>2.1878152681350973</v>
      </c>
      <c r="Q19" s="22"/>
      <c r="R19" s="23"/>
    </row>
    <row r="20" spans="1:18" ht="11" customHeight="1" x14ac:dyDescent="0.2">
      <c r="A20" s="7">
        <v>37803</v>
      </c>
      <c r="B20" s="8">
        <v>197.75</v>
      </c>
      <c r="C20" s="9">
        <f t="shared" si="0"/>
        <v>0</v>
      </c>
      <c r="D20" s="9">
        <v>-1.1642105263157891</v>
      </c>
      <c r="E20" s="9">
        <f t="shared" si="1"/>
        <v>1.3553861495844868</v>
      </c>
      <c r="F20" s="9">
        <v>285.06546080627095</v>
      </c>
      <c r="G20" s="9">
        <v>16.883881686575247</v>
      </c>
      <c r="H20" s="9">
        <f t="shared" si="2"/>
        <v>6.8953961412882861E-2</v>
      </c>
      <c r="I20" s="9">
        <f t="shared" si="3"/>
        <v>3.2785186950978599E-4</v>
      </c>
      <c r="J20" s="9">
        <v>1.0867078471745596E-2</v>
      </c>
      <c r="K20" s="9">
        <v>-0.99116201849031227</v>
      </c>
      <c r="L20" s="9">
        <f t="shared" si="4"/>
        <v>2.2606685159319292E-5</v>
      </c>
      <c r="M20" s="9">
        <v>3.0981767180925668</v>
      </c>
      <c r="N20" s="9">
        <v>1.1339560144430187E-2</v>
      </c>
      <c r="O20" s="9">
        <v>2.1878152681350973</v>
      </c>
      <c r="Q20" s="22"/>
      <c r="R20" s="23"/>
    </row>
    <row r="21" spans="1:18" ht="11" customHeight="1" x14ac:dyDescent="0.2">
      <c r="A21" s="7">
        <v>37834</v>
      </c>
      <c r="B21" s="8">
        <v>194.25</v>
      </c>
      <c r="C21" s="9">
        <f t="shared" si="0"/>
        <v>-3.5</v>
      </c>
      <c r="D21" s="9">
        <v>-1.1642105263157891</v>
      </c>
      <c r="E21" s="9">
        <f t="shared" si="1"/>
        <v>5.4559124653739639</v>
      </c>
      <c r="F21" s="9">
        <v>285.06546080627095</v>
      </c>
      <c r="G21" s="9">
        <v>16.883881686575247</v>
      </c>
      <c r="H21" s="9">
        <f t="shared" si="2"/>
        <v>-0.13834434030306253</v>
      </c>
      <c r="I21" s="9">
        <f t="shared" si="3"/>
        <v>-2.6477939791042281E-3</v>
      </c>
      <c r="J21" s="9">
        <v>1.0867078471745596E-2</v>
      </c>
      <c r="K21" s="9">
        <v>-0.99116201849031227</v>
      </c>
      <c r="L21" s="9">
        <f t="shared" si="4"/>
        <v>3.6630731129759541E-4</v>
      </c>
      <c r="M21" s="9">
        <v>3.0981767180925668</v>
      </c>
      <c r="N21" s="9">
        <v>1.1339560144430187E-2</v>
      </c>
      <c r="O21" s="9">
        <v>2.1878152681350973</v>
      </c>
      <c r="Q21" s="22"/>
      <c r="R21" s="23"/>
    </row>
    <row r="22" spans="1:18" ht="11" customHeight="1" x14ac:dyDescent="0.2">
      <c r="A22" s="7">
        <v>37865</v>
      </c>
      <c r="B22" s="8">
        <v>182</v>
      </c>
      <c r="C22" s="9">
        <f t="shared" si="0"/>
        <v>-12.25</v>
      </c>
      <c r="D22" s="9">
        <v>-1.1642105263157891</v>
      </c>
      <c r="E22" s="9">
        <f t="shared" si="1"/>
        <v>122.89472825484764</v>
      </c>
      <c r="F22" s="9">
        <v>285.06546080627095</v>
      </c>
      <c r="G22" s="9">
        <v>16.883881686575247</v>
      </c>
      <c r="H22" s="9">
        <f t="shared" si="2"/>
        <v>-0.65659009459292583</v>
      </c>
      <c r="I22" s="9">
        <f t="shared" si="3"/>
        <v>-0.28306291832618691</v>
      </c>
      <c r="J22" s="9">
        <v>1.0867078471745596E-2</v>
      </c>
      <c r="K22" s="9">
        <v>-0.99116201849031227</v>
      </c>
      <c r="L22" s="9">
        <f t="shared" si="4"/>
        <v>0.1858563083195407</v>
      </c>
      <c r="M22" s="9">
        <v>3.0981767180925668</v>
      </c>
      <c r="N22" s="9">
        <v>1.1339560144430187E-2</v>
      </c>
      <c r="O22" s="9">
        <v>2.1878152681350973</v>
      </c>
      <c r="Q22" s="22"/>
      <c r="R22" s="23"/>
    </row>
    <row r="23" spans="1:18" ht="11" customHeight="1" x14ac:dyDescent="0.2">
      <c r="A23" s="7">
        <v>37895</v>
      </c>
      <c r="B23" s="8">
        <v>184</v>
      </c>
      <c r="C23" s="9">
        <f t="shared" si="0"/>
        <v>2</v>
      </c>
      <c r="D23" s="9">
        <v>-1.1642105263157891</v>
      </c>
      <c r="E23" s="9">
        <f t="shared" si="1"/>
        <v>10.012228254847642</v>
      </c>
      <c r="F23" s="9">
        <v>285.06546080627095</v>
      </c>
      <c r="G23" s="9">
        <v>16.883881686575247</v>
      </c>
      <c r="H23" s="9">
        <f t="shared" si="2"/>
        <v>0.18741013382199448</v>
      </c>
      <c r="I23" s="9">
        <f t="shared" si="3"/>
        <v>6.5823233435233237E-3</v>
      </c>
      <c r="J23" s="9">
        <v>1.0867078471745596E-2</v>
      </c>
      <c r="K23" s="9">
        <v>-0.99116201849031227</v>
      </c>
      <c r="L23" s="9">
        <f t="shared" si="4"/>
        <v>1.2335940986693441E-3</v>
      </c>
      <c r="M23" s="9">
        <v>3.0981767180925668</v>
      </c>
      <c r="N23" s="9">
        <v>1.1339560144430187E-2</v>
      </c>
      <c r="O23" s="9">
        <v>2.1878152681350973</v>
      </c>
      <c r="Q23" s="22"/>
      <c r="R23" s="23"/>
    </row>
    <row r="24" spans="1:18" ht="11" customHeight="1" x14ac:dyDescent="0.2">
      <c r="A24" s="7">
        <v>37926</v>
      </c>
      <c r="B24" s="8">
        <v>186</v>
      </c>
      <c r="C24" s="9">
        <f t="shared" si="0"/>
        <v>2</v>
      </c>
      <c r="D24" s="9">
        <v>-1.1642105263157891</v>
      </c>
      <c r="E24" s="9">
        <f t="shared" si="1"/>
        <v>10.012228254847642</v>
      </c>
      <c r="F24" s="9">
        <v>285.06546080627095</v>
      </c>
      <c r="G24" s="9">
        <v>16.883881686575247</v>
      </c>
      <c r="H24" s="9">
        <f t="shared" si="2"/>
        <v>0.18741013382199448</v>
      </c>
      <c r="I24" s="9">
        <f t="shared" si="3"/>
        <v>6.5823233435233237E-3</v>
      </c>
      <c r="J24" s="9">
        <v>1.0867078471745596E-2</v>
      </c>
      <c r="K24" s="9">
        <v>-0.99116201849031227</v>
      </c>
      <c r="L24" s="9">
        <f t="shared" si="4"/>
        <v>1.2335940986693441E-3</v>
      </c>
      <c r="M24" s="9">
        <v>3.0981767180925668</v>
      </c>
      <c r="N24" s="9">
        <v>1.1339560144430187E-2</v>
      </c>
      <c r="O24" s="9">
        <v>2.1878152681350973</v>
      </c>
      <c r="Q24" s="22"/>
      <c r="R24" s="23"/>
    </row>
    <row r="25" spans="1:18" ht="11" customHeight="1" x14ac:dyDescent="0.2">
      <c r="A25" s="7">
        <v>37956</v>
      </c>
      <c r="B25" s="8">
        <v>176.25</v>
      </c>
      <c r="C25" s="9">
        <f t="shared" si="0"/>
        <v>-9.75</v>
      </c>
      <c r="D25" s="9">
        <v>-1.1642105263157891</v>
      </c>
      <c r="E25" s="9">
        <f t="shared" si="1"/>
        <v>73.715780886426586</v>
      </c>
      <c r="F25" s="9">
        <v>285.06546080627095</v>
      </c>
      <c r="G25" s="9">
        <v>16.883881686575247</v>
      </c>
      <c r="H25" s="9">
        <f t="shared" si="2"/>
        <v>-0.50851987908153629</v>
      </c>
      <c r="I25" s="9">
        <f t="shared" si="3"/>
        <v>-0.13149941026437401</v>
      </c>
      <c r="J25" s="9">
        <v>1.0867078471745596E-2</v>
      </c>
      <c r="K25" s="9">
        <v>-0.99116201849031227</v>
      </c>
      <c r="L25" s="9">
        <f t="shared" si="4"/>
        <v>6.6870064206932797E-2</v>
      </c>
      <c r="M25" s="9">
        <v>3.0981767180925668</v>
      </c>
      <c r="N25" s="9">
        <v>1.1339560144430187E-2</v>
      </c>
      <c r="O25" s="9">
        <v>2.1878152681350973</v>
      </c>
      <c r="Q25" s="22"/>
      <c r="R25" s="23"/>
    </row>
    <row r="26" spans="1:18" ht="11" customHeight="1" x14ac:dyDescent="0.2">
      <c r="A26" s="7">
        <v>37987</v>
      </c>
      <c r="B26" s="8">
        <v>188.25</v>
      </c>
      <c r="C26" s="9">
        <f t="shared" si="0"/>
        <v>12</v>
      </c>
      <c r="D26" s="9">
        <v>-1.1642105263157891</v>
      </c>
      <c r="E26" s="9">
        <f t="shared" si="1"/>
        <v>173.29643878116343</v>
      </c>
      <c r="F26" s="9">
        <v>285.06546080627095</v>
      </c>
      <c r="G26" s="9">
        <v>16.883881686575247</v>
      </c>
      <c r="H26" s="9">
        <f t="shared" si="2"/>
        <v>0.77969099586755275</v>
      </c>
      <c r="I26" s="9">
        <f t="shared" si="3"/>
        <v>0.47398822905946852</v>
      </c>
      <c r="J26" s="9">
        <v>1.0867078471745596E-2</v>
      </c>
      <c r="K26" s="9">
        <v>-0.99116201849031227</v>
      </c>
      <c r="L26" s="9">
        <f t="shared" si="4"/>
        <v>0.36956435434487467</v>
      </c>
      <c r="M26" s="9">
        <v>3.0981767180925668</v>
      </c>
      <c r="N26" s="9">
        <v>1.1339560144430187E-2</v>
      </c>
      <c r="O26" s="9">
        <v>2.1878152681350973</v>
      </c>
      <c r="Q26" s="22"/>
      <c r="R26" s="23"/>
    </row>
    <row r="27" spans="1:18" ht="11" customHeight="1" x14ac:dyDescent="0.2">
      <c r="A27" s="7">
        <v>38018</v>
      </c>
      <c r="B27" s="8">
        <v>180</v>
      </c>
      <c r="C27" s="9">
        <f t="shared" si="0"/>
        <v>-8.25</v>
      </c>
      <c r="D27" s="9">
        <v>-1.1642105263157891</v>
      </c>
      <c r="E27" s="9">
        <f t="shared" si="1"/>
        <v>50.208412465373968</v>
      </c>
      <c r="F27" s="9">
        <v>285.06546080627095</v>
      </c>
      <c r="G27" s="9">
        <v>16.883881686575247</v>
      </c>
      <c r="H27" s="9">
        <f t="shared" si="2"/>
        <v>-0.41967774977470262</v>
      </c>
      <c r="I27" s="9">
        <f t="shared" si="3"/>
        <v>-7.3917595992270199E-2</v>
      </c>
      <c r="J27" s="9">
        <v>1.0867078471745596E-2</v>
      </c>
      <c r="K27" s="9">
        <v>-0.99116201849031227</v>
      </c>
      <c r="L27" s="9">
        <f t="shared" si="4"/>
        <v>3.1021570354791535E-2</v>
      </c>
      <c r="M27" s="9">
        <v>3.0981767180925668</v>
      </c>
      <c r="N27" s="9">
        <v>1.1339560144430187E-2</v>
      </c>
      <c r="O27" s="9">
        <v>2.1878152681350973</v>
      </c>
      <c r="Q27" s="22"/>
      <c r="R27" s="23"/>
    </row>
    <row r="28" spans="1:18" ht="11" customHeight="1" x14ac:dyDescent="0.2">
      <c r="A28" s="7">
        <v>38047</v>
      </c>
      <c r="B28" s="8">
        <v>177.75</v>
      </c>
      <c r="C28" s="9">
        <f t="shared" si="0"/>
        <v>-2.25</v>
      </c>
      <c r="D28" s="9">
        <v>-1.1642105263157891</v>
      </c>
      <c r="E28" s="9">
        <f t="shared" si="1"/>
        <v>1.1789387811634355</v>
      </c>
      <c r="F28" s="9">
        <v>285.06546080627095</v>
      </c>
      <c r="G28" s="9">
        <v>16.883881686575247</v>
      </c>
      <c r="H28" s="9">
        <f t="shared" si="2"/>
        <v>-6.4309232547367728E-2</v>
      </c>
      <c r="I28" s="9">
        <f t="shared" si="3"/>
        <v>-2.6596223906786887E-4</v>
      </c>
      <c r="J28" s="9">
        <v>1.0867078471745596E-2</v>
      </c>
      <c r="K28" s="9">
        <v>-0.99116201849031227</v>
      </c>
      <c r="L28" s="9">
        <f t="shared" si="4"/>
        <v>1.7103827481034189E-5</v>
      </c>
      <c r="M28" s="9">
        <v>3.0981767180925668</v>
      </c>
      <c r="N28" s="9">
        <v>1.1339560144430187E-2</v>
      </c>
      <c r="O28" s="9">
        <v>2.1878152681350973</v>
      </c>
      <c r="Q28" s="22"/>
      <c r="R28" s="23"/>
    </row>
    <row r="29" spans="1:18" ht="11" customHeight="1" x14ac:dyDescent="0.2">
      <c r="A29" s="7">
        <v>38078</v>
      </c>
      <c r="B29" s="8">
        <v>177.75</v>
      </c>
      <c r="C29" s="9">
        <f t="shared" si="0"/>
        <v>0</v>
      </c>
      <c r="D29" s="9">
        <v>-1.1642105263157891</v>
      </c>
      <c r="E29" s="9">
        <f t="shared" si="1"/>
        <v>1.3553861495844868</v>
      </c>
      <c r="F29" s="9">
        <v>285.06546080627095</v>
      </c>
      <c r="G29" s="9">
        <v>16.883881686575247</v>
      </c>
      <c r="H29" s="9">
        <f t="shared" si="2"/>
        <v>6.8953961412882861E-2</v>
      </c>
      <c r="I29" s="9">
        <f t="shared" si="3"/>
        <v>3.2785186950978599E-4</v>
      </c>
      <c r="J29" s="9">
        <v>1.0867078471745596E-2</v>
      </c>
      <c r="K29" s="9">
        <v>-0.99116201849031227</v>
      </c>
      <c r="L29" s="9">
        <f t="shared" si="4"/>
        <v>2.2606685159319292E-5</v>
      </c>
      <c r="M29" s="9">
        <v>3.0981767180925668</v>
      </c>
      <c r="N29" s="9">
        <v>1.1339560144430187E-2</v>
      </c>
      <c r="O29" s="9">
        <v>2.1878152681350973</v>
      </c>
      <c r="Q29" s="22"/>
      <c r="R29" s="23"/>
    </row>
    <row r="30" spans="1:18" ht="11" customHeight="1" x14ac:dyDescent="0.2">
      <c r="A30" s="7">
        <v>38108</v>
      </c>
      <c r="B30" s="8">
        <v>178.5</v>
      </c>
      <c r="C30" s="9">
        <f t="shared" si="0"/>
        <v>0.75</v>
      </c>
      <c r="D30" s="9">
        <v>-1.1642105263157891</v>
      </c>
      <c r="E30" s="9">
        <f t="shared" si="1"/>
        <v>3.6642019390581706</v>
      </c>
      <c r="F30" s="9">
        <v>285.06546080627095</v>
      </c>
      <c r="G30" s="9">
        <v>16.883881686575247</v>
      </c>
      <c r="H30" s="9">
        <f t="shared" si="2"/>
        <v>0.11337502606629972</v>
      </c>
      <c r="I30" s="9">
        <f t="shared" si="3"/>
        <v>1.457310854769703E-3</v>
      </c>
      <c r="J30" s="9">
        <v>1.0867078471745596E-2</v>
      </c>
      <c r="K30" s="9">
        <v>-0.99116201849031227</v>
      </c>
      <c r="L30" s="9">
        <f t="shared" si="4"/>
        <v>1.652226561462166E-4</v>
      </c>
      <c r="M30" s="9">
        <v>3.0981767180925668</v>
      </c>
      <c r="N30" s="9">
        <v>1.1339560144430187E-2</v>
      </c>
      <c r="O30" s="9">
        <v>2.1878152681350973</v>
      </c>
      <c r="Q30" s="22"/>
      <c r="R30" s="23"/>
    </row>
    <row r="31" spans="1:18" ht="11" customHeight="1" x14ac:dyDescent="0.2">
      <c r="A31" s="7">
        <v>38139</v>
      </c>
      <c r="B31" s="8">
        <v>180.75</v>
      </c>
      <c r="C31" s="9">
        <f t="shared" si="0"/>
        <v>2.25</v>
      </c>
      <c r="D31" s="9">
        <v>-1.1642105263157891</v>
      </c>
      <c r="E31" s="9">
        <f t="shared" si="1"/>
        <v>11.656833518005536</v>
      </c>
      <c r="F31" s="9">
        <v>285.06546080627095</v>
      </c>
      <c r="G31" s="9">
        <v>16.883881686575247</v>
      </c>
      <c r="H31" s="9">
        <f t="shared" si="2"/>
        <v>0.20221715537313342</v>
      </c>
      <c r="I31" s="9">
        <f t="shared" si="3"/>
        <v>8.2690190105886713E-3</v>
      </c>
      <c r="J31" s="9">
        <v>1.0867078471745596E-2</v>
      </c>
      <c r="K31" s="9">
        <v>-0.99116201849031227</v>
      </c>
      <c r="L31" s="9">
        <f t="shared" si="4"/>
        <v>1.6721375020476035E-3</v>
      </c>
      <c r="M31" s="9">
        <v>3.0981767180925668</v>
      </c>
      <c r="N31" s="9">
        <v>1.1339560144430187E-2</v>
      </c>
      <c r="O31" s="9">
        <v>2.1878152681350973</v>
      </c>
      <c r="Q31" s="22"/>
      <c r="R31" s="23"/>
    </row>
    <row r="32" spans="1:18" ht="11" customHeight="1" x14ac:dyDescent="0.2">
      <c r="A32" s="7">
        <v>38169</v>
      </c>
      <c r="B32" s="8">
        <v>195.25</v>
      </c>
      <c r="C32" s="9">
        <f t="shared" si="0"/>
        <v>14.5</v>
      </c>
      <c r="D32" s="9">
        <v>-1.1642105263157891</v>
      </c>
      <c r="E32" s="9">
        <f t="shared" si="1"/>
        <v>245.3674914127424</v>
      </c>
      <c r="F32" s="9">
        <v>285.06546080627095</v>
      </c>
      <c r="G32" s="9">
        <v>16.883881686575247</v>
      </c>
      <c r="H32" s="9">
        <f t="shared" si="2"/>
        <v>0.9277612113789423</v>
      </c>
      <c r="I32" s="9">
        <f t="shared" si="3"/>
        <v>0.79856198791056887</v>
      </c>
      <c r="J32" s="9">
        <v>1.0867078471745596E-2</v>
      </c>
      <c r="K32" s="9">
        <v>-0.99116201849031227</v>
      </c>
      <c r="L32" s="9">
        <f t="shared" si="4"/>
        <v>0.74087483726508563</v>
      </c>
      <c r="M32" s="9">
        <v>3.0981767180925668</v>
      </c>
      <c r="N32" s="9">
        <v>1.1339560144430187E-2</v>
      </c>
      <c r="O32" s="9">
        <v>2.1878152681350973</v>
      </c>
      <c r="Q32" s="22"/>
      <c r="R32" s="23"/>
    </row>
    <row r="33" spans="1:18" ht="11" customHeight="1" x14ac:dyDescent="0.2">
      <c r="A33" s="7">
        <v>38200</v>
      </c>
      <c r="B33" s="8">
        <v>190</v>
      </c>
      <c r="C33" s="9">
        <f t="shared" si="0"/>
        <v>-5.25</v>
      </c>
      <c r="D33" s="9">
        <v>-1.1642105263157891</v>
      </c>
      <c r="E33" s="9">
        <f t="shared" si="1"/>
        <v>16.693675623268703</v>
      </c>
      <c r="F33" s="9">
        <v>285.06546080627095</v>
      </c>
      <c r="G33" s="9">
        <v>16.883881686575247</v>
      </c>
      <c r="H33" s="9">
        <f t="shared" si="2"/>
        <v>-0.24199349116103519</v>
      </c>
      <c r="I33" s="9">
        <f t="shared" si="3"/>
        <v>-1.4171344479821298E-2</v>
      </c>
      <c r="J33" s="9">
        <v>1.0867078471745596E-2</v>
      </c>
      <c r="K33" s="9">
        <v>-0.99116201849031227</v>
      </c>
      <c r="L33" s="9">
        <f t="shared" si="4"/>
        <v>3.4293731251176206E-3</v>
      </c>
      <c r="M33" s="9">
        <v>3.0981767180925668</v>
      </c>
      <c r="N33" s="9">
        <v>1.1339560144430187E-2</v>
      </c>
      <c r="O33" s="9">
        <v>2.1878152681350973</v>
      </c>
      <c r="Q33" s="22"/>
      <c r="R33" s="23"/>
    </row>
    <row r="34" spans="1:18" ht="11" customHeight="1" x14ac:dyDescent="0.2">
      <c r="A34" s="7">
        <v>38231</v>
      </c>
      <c r="B34" s="8">
        <v>182.5</v>
      </c>
      <c r="C34" s="9">
        <f t="shared" si="0"/>
        <v>-7.5</v>
      </c>
      <c r="D34" s="9">
        <v>-1.1642105263157891</v>
      </c>
      <c r="E34" s="9">
        <f t="shared" si="1"/>
        <v>40.142228254847652</v>
      </c>
      <c r="F34" s="9">
        <v>285.06546080627095</v>
      </c>
      <c r="G34" s="9">
        <v>16.883881686575247</v>
      </c>
      <c r="H34" s="9">
        <f t="shared" si="2"/>
        <v>-0.37525668512128579</v>
      </c>
      <c r="I34" s="9">
        <f t="shared" si="3"/>
        <v>-5.284273817561265E-2</v>
      </c>
      <c r="J34" s="9">
        <v>1.0867078471745596E-2</v>
      </c>
      <c r="K34" s="9">
        <v>-0.99116201849031227</v>
      </c>
      <c r="L34" s="9">
        <f t="shared" si="4"/>
        <v>1.9829590760512425E-2</v>
      </c>
      <c r="M34" s="9">
        <v>3.0981767180925668</v>
      </c>
      <c r="N34" s="9">
        <v>1.1339560144430187E-2</v>
      </c>
      <c r="O34" s="9">
        <v>2.1878152681350973</v>
      </c>
      <c r="Q34" s="22"/>
      <c r="R34" s="23"/>
    </row>
    <row r="35" spans="1:18" ht="11" customHeight="1" x14ac:dyDescent="0.2">
      <c r="A35" s="7">
        <v>38261</v>
      </c>
      <c r="B35" s="8">
        <v>185</v>
      </c>
      <c r="C35" s="9">
        <f t="shared" si="0"/>
        <v>2.5</v>
      </c>
      <c r="D35" s="9">
        <v>-1.1642105263157891</v>
      </c>
      <c r="E35" s="9">
        <f t="shared" si="1"/>
        <v>13.42643878116343</v>
      </c>
      <c r="F35" s="9">
        <v>285.06546080627095</v>
      </c>
      <c r="G35" s="9">
        <v>16.883881686575247</v>
      </c>
      <c r="H35" s="9">
        <f t="shared" si="2"/>
        <v>0.21702417692427239</v>
      </c>
      <c r="I35" s="9">
        <f t="shared" si="3"/>
        <v>1.0221728782100228E-2</v>
      </c>
      <c r="J35" s="9">
        <v>1.0867078471745596E-2</v>
      </c>
      <c r="K35" s="9">
        <v>-0.99116201849031227</v>
      </c>
      <c r="L35" s="9">
        <f t="shared" si="4"/>
        <v>2.2183622756784473E-3</v>
      </c>
      <c r="M35" s="9">
        <v>3.0981767180925668</v>
      </c>
      <c r="N35" s="9">
        <v>1.1339560144430187E-2</v>
      </c>
      <c r="O35" s="9">
        <v>2.1878152681350973</v>
      </c>
      <c r="Q35" s="22"/>
      <c r="R35" s="23"/>
    </row>
    <row r="36" spans="1:18" ht="11" customHeight="1" x14ac:dyDescent="0.2">
      <c r="A36" s="7">
        <v>38292</v>
      </c>
      <c r="B36" s="8">
        <v>187.25</v>
      </c>
      <c r="C36" s="9">
        <f t="shared" si="0"/>
        <v>2.25</v>
      </c>
      <c r="D36" s="9">
        <v>-1.1642105263157891</v>
      </c>
      <c r="E36" s="9">
        <f t="shared" si="1"/>
        <v>11.656833518005536</v>
      </c>
      <c r="F36" s="9">
        <v>285.06546080627095</v>
      </c>
      <c r="G36" s="9">
        <v>16.883881686575247</v>
      </c>
      <c r="H36" s="9">
        <f t="shared" si="2"/>
        <v>0.20221715537313342</v>
      </c>
      <c r="I36" s="9">
        <f t="shared" si="3"/>
        <v>8.2690190105886713E-3</v>
      </c>
      <c r="J36" s="9">
        <v>1.0867078471745596E-2</v>
      </c>
      <c r="K36" s="9">
        <v>-0.99116201849031227</v>
      </c>
      <c r="L36" s="9">
        <f t="shared" si="4"/>
        <v>1.6721375020476035E-3</v>
      </c>
      <c r="M36" s="9">
        <v>3.0981767180925668</v>
      </c>
      <c r="N36" s="9">
        <v>1.1339560144430187E-2</v>
      </c>
      <c r="O36" s="9">
        <v>2.1878152681350973</v>
      </c>
      <c r="Q36" s="22"/>
      <c r="R36" s="23"/>
    </row>
    <row r="37" spans="1:18" ht="11" customHeight="1" x14ac:dyDescent="0.2">
      <c r="A37" s="7">
        <v>38322</v>
      </c>
      <c r="B37" s="8">
        <v>196.5</v>
      </c>
      <c r="C37" s="9">
        <f t="shared" si="0"/>
        <v>9.25</v>
      </c>
      <c r="D37" s="9">
        <v>-1.1642105263157891</v>
      </c>
      <c r="E37" s="9">
        <f t="shared" si="1"/>
        <v>108.4557808864266</v>
      </c>
      <c r="F37" s="9">
        <v>285.06546080627095</v>
      </c>
      <c r="G37" s="9">
        <v>16.883881686575247</v>
      </c>
      <c r="H37" s="9">
        <f t="shared" si="2"/>
        <v>0.6168137588050242</v>
      </c>
      <c r="I37" s="9">
        <f t="shared" si="3"/>
        <v>0.23467247727410145</v>
      </c>
      <c r="J37" s="9">
        <v>1.0867078471745596E-2</v>
      </c>
      <c r="K37" s="9">
        <v>-0.99116201849031227</v>
      </c>
      <c r="L37" s="9">
        <f t="shared" si="4"/>
        <v>0.14474921279552513</v>
      </c>
      <c r="M37" s="9">
        <v>3.0981767180925668</v>
      </c>
      <c r="N37" s="9">
        <v>1.1339560144430187E-2</v>
      </c>
      <c r="O37" s="9">
        <v>2.1878152681350973</v>
      </c>
      <c r="Q37" s="22"/>
      <c r="R37" s="23"/>
    </row>
    <row r="38" spans="1:18" ht="11" customHeight="1" x14ac:dyDescent="0.2">
      <c r="A38" s="7">
        <v>38353</v>
      </c>
      <c r="B38" s="8">
        <v>203</v>
      </c>
      <c r="C38" s="9">
        <f t="shared" si="0"/>
        <v>6.5</v>
      </c>
      <c r="D38" s="9">
        <v>-1.1642105263157891</v>
      </c>
      <c r="E38" s="9">
        <f t="shared" si="1"/>
        <v>58.740122991689745</v>
      </c>
      <c r="F38" s="9">
        <v>285.06546080627095</v>
      </c>
      <c r="G38" s="9">
        <v>16.883881686575247</v>
      </c>
      <c r="H38" s="9">
        <f t="shared" si="2"/>
        <v>0.45393652174249566</v>
      </c>
      <c r="I38" s="9">
        <f t="shared" si="3"/>
        <v>9.353741783433718E-2</v>
      </c>
      <c r="J38" s="9">
        <v>1.0867078471745596E-2</v>
      </c>
      <c r="K38" s="9">
        <v>-0.99116201849031227</v>
      </c>
      <c r="L38" s="9">
        <f t="shared" si="4"/>
        <v>4.2460050104493503E-2</v>
      </c>
      <c r="M38" s="9">
        <v>3.0981767180925668</v>
      </c>
      <c r="N38" s="9">
        <v>1.1339560144430187E-2</v>
      </c>
      <c r="O38" s="9">
        <v>2.1878152681350973</v>
      </c>
      <c r="Q38" s="22"/>
      <c r="R38" s="23"/>
    </row>
    <row r="39" spans="1:18" ht="11" customHeight="1" x14ac:dyDescent="0.2">
      <c r="A39" s="7">
        <v>38384</v>
      </c>
      <c r="B39" s="8">
        <v>207.75</v>
      </c>
      <c r="C39" s="9">
        <f t="shared" si="0"/>
        <v>4.75</v>
      </c>
      <c r="D39" s="9">
        <v>-1.1642105263157891</v>
      </c>
      <c r="E39" s="9">
        <f t="shared" si="1"/>
        <v>34.977886149584478</v>
      </c>
      <c r="F39" s="9">
        <v>285.06546080627095</v>
      </c>
      <c r="G39" s="9">
        <v>16.883881686575247</v>
      </c>
      <c r="H39" s="9">
        <f t="shared" si="2"/>
        <v>0.350287370884523</v>
      </c>
      <c r="I39" s="9">
        <f t="shared" si="3"/>
        <v>4.2980695534920406E-2</v>
      </c>
      <c r="J39" s="9">
        <v>1.0867078471745596E-2</v>
      </c>
      <c r="K39" s="9">
        <v>-0.99116201849031227</v>
      </c>
      <c r="L39" s="9">
        <f t="shared" si="4"/>
        <v>1.5055594837715427E-2</v>
      </c>
      <c r="M39" s="9">
        <v>3.0981767180925668</v>
      </c>
      <c r="N39" s="9">
        <v>1.1339560144430187E-2</v>
      </c>
      <c r="O39" s="9">
        <v>2.1878152681350973</v>
      </c>
      <c r="Q39" s="22"/>
      <c r="R39" s="23"/>
    </row>
    <row r="40" spans="1:18" ht="11" customHeight="1" x14ac:dyDescent="0.2">
      <c r="A40" s="7">
        <v>38412</v>
      </c>
      <c r="B40" s="8">
        <v>210.75</v>
      </c>
      <c r="C40" s="9">
        <f t="shared" si="0"/>
        <v>3</v>
      </c>
      <c r="D40" s="9">
        <v>-1.1642105263157891</v>
      </c>
      <c r="E40" s="9">
        <f t="shared" si="1"/>
        <v>17.340649307479218</v>
      </c>
      <c r="F40" s="9">
        <v>285.06546080627095</v>
      </c>
      <c r="G40" s="9">
        <v>16.883881686575247</v>
      </c>
      <c r="H40" s="9">
        <f t="shared" si="2"/>
        <v>0.24663822002655031</v>
      </c>
      <c r="I40" s="9">
        <f t="shared" si="3"/>
        <v>1.5003104435047092E-2</v>
      </c>
      <c r="J40" s="9">
        <v>1.0867078471745596E-2</v>
      </c>
      <c r="K40" s="9">
        <v>-0.99116201849031227</v>
      </c>
      <c r="L40" s="9">
        <f t="shared" si="4"/>
        <v>3.7003389727324571E-3</v>
      </c>
      <c r="M40" s="9">
        <v>3.0981767180925668</v>
      </c>
      <c r="N40" s="9">
        <v>1.1339560144430187E-2</v>
      </c>
      <c r="O40" s="9">
        <v>2.1878152681350973</v>
      </c>
      <c r="Q40" s="22"/>
      <c r="R40" s="23"/>
    </row>
    <row r="41" spans="1:18" ht="11" customHeight="1" x14ac:dyDescent="0.2">
      <c r="A41" s="7">
        <v>38443</v>
      </c>
      <c r="B41" s="8">
        <v>209.5</v>
      </c>
      <c r="C41" s="9">
        <f t="shared" si="0"/>
        <v>-1.25</v>
      </c>
      <c r="D41" s="9">
        <v>-1.1642105263157891</v>
      </c>
      <c r="E41" s="9">
        <f t="shared" si="1"/>
        <v>7.3598337950139077E-3</v>
      </c>
      <c r="F41" s="9">
        <v>285.06546080627095</v>
      </c>
      <c r="G41" s="9">
        <v>16.883881686575247</v>
      </c>
      <c r="H41" s="9">
        <f t="shared" si="2"/>
        <v>-5.0811463428119133E-3</v>
      </c>
      <c r="I41" s="9">
        <f t="shared" si="3"/>
        <v>-1.3118528097184257E-7</v>
      </c>
      <c r="J41" s="9">
        <v>1.0867078471745596E-2</v>
      </c>
      <c r="K41" s="9">
        <v>-0.99116201849031227</v>
      </c>
      <c r="L41" s="9">
        <f t="shared" si="4"/>
        <v>6.6657161064083124E-10</v>
      </c>
      <c r="M41" s="9">
        <v>3.0981767180925668</v>
      </c>
      <c r="N41" s="9">
        <v>1.1339560144430187E-2</v>
      </c>
      <c r="O41" s="9">
        <v>2.1878152681350973</v>
      </c>
      <c r="Q41" s="22"/>
      <c r="R41" s="23"/>
    </row>
    <row r="42" spans="1:18" ht="11" customHeight="1" x14ac:dyDescent="0.2">
      <c r="A42" s="7">
        <v>38473</v>
      </c>
      <c r="B42" s="8">
        <v>199.75</v>
      </c>
      <c r="C42" s="9">
        <f t="shared" si="0"/>
        <v>-9.75</v>
      </c>
      <c r="D42" s="9">
        <v>-1.1642105263157891</v>
      </c>
      <c r="E42" s="9">
        <f t="shared" si="1"/>
        <v>73.715780886426586</v>
      </c>
      <c r="F42" s="9">
        <v>285.06546080627095</v>
      </c>
      <c r="G42" s="9">
        <v>16.883881686575247</v>
      </c>
      <c r="H42" s="9">
        <f t="shared" si="2"/>
        <v>-0.50851987908153629</v>
      </c>
      <c r="I42" s="9">
        <f t="shared" si="3"/>
        <v>-0.13149941026437401</v>
      </c>
      <c r="J42" s="9">
        <v>1.0867078471745596E-2</v>
      </c>
      <c r="K42" s="9">
        <v>-0.99116201849031227</v>
      </c>
      <c r="L42" s="9">
        <f t="shared" si="4"/>
        <v>6.6870064206932797E-2</v>
      </c>
      <c r="M42" s="9">
        <v>3.0981767180925668</v>
      </c>
      <c r="N42" s="9">
        <v>1.1339560144430187E-2</v>
      </c>
      <c r="O42" s="9">
        <v>2.1878152681350973</v>
      </c>
      <c r="Q42" s="22"/>
      <c r="R42" s="23"/>
    </row>
    <row r="43" spans="1:18" ht="11" customHeight="1" x14ac:dyDescent="0.2">
      <c r="A43" s="7">
        <v>38504</v>
      </c>
      <c r="B43" s="8">
        <v>214.25</v>
      </c>
      <c r="C43" s="9">
        <f t="shared" si="0"/>
        <v>14.5</v>
      </c>
      <c r="D43" s="9">
        <v>-1.1642105263157891</v>
      </c>
      <c r="E43" s="9">
        <f t="shared" si="1"/>
        <v>245.3674914127424</v>
      </c>
      <c r="F43" s="9">
        <v>285.06546080627095</v>
      </c>
      <c r="G43" s="9">
        <v>16.883881686575247</v>
      </c>
      <c r="H43" s="9">
        <f t="shared" si="2"/>
        <v>0.9277612113789423</v>
      </c>
      <c r="I43" s="9">
        <f t="shared" si="3"/>
        <v>0.79856198791056887</v>
      </c>
      <c r="J43" s="9">
        <v>1.0867078471745596E-2</v>
      </c>
      <c r="K43" s="9">
        <v>-0.99116201849031227</v>
      </c>
      <c r="L43" s="9">
        <f t="shared" si="4"/>
        <v>0.74087483726508563</v>
      </c>
      <c r="M43" s="9">
        <v>3.0981767180925668</v>
      </c>
      <c r="N43" s="9">
        <v>1.1339560144430187E-2</v>
      </c>
      <c r="O43" s="9">
        <v>2.1878152681350973</v>
      </c>
      <c r="Q43" s="22"/>
      <c r="R43" s="23"/>
    </row>
    <row r="44" spans="1:18" ht="11" customHeight="1" x14ac:dyDescent="0.2">
      <c r="A44" s="7">
        <v>38534</v>
      </c>
      <c r="B44" s="8">
        <v>232.75</v>
      </c>
      <c r="C44" s="9">
        <f t="shared" si="0"/>
        <v>18.5</v>
      </c>
      <c r="D44" s="9">
        <v>-1.1642105263157891</v>
      </c>
      <c r="E44" s="9">
        <f t="shared" si="1"/>
        <v>386.68117562326864</v>
      </c>
      <c r="F44" s="9">
        <v>285.06546080627095</v>
      </c>
      <c r="G44" s="9">
        <v>16.883881686575247</v>
      </c>
      <c r="H44" s="9">
        <f t="shared" si="2"/>
        <v>1.1646735561971655</v>
      </c>
      <c r="I44" s="9">
        <f t="shared" si="3"/>
        <v>1.5798383243409257</v>
      </c>
      <c r="J44" s="9">
        <v>1.0867078471745596E-2</v>
      </c>
      <c r="K44" s="9">
        <v>-0.99116201849031227</v>
      </c>
      <c r="L44" s="9">
        <f t="shared" si="4"/>
        <v>1.839995919426717</v>
      </c>
      <c r="M44" s="9">
        <v>3.0981767180925668</v>
      </c>
      <c r="N44" s="9">
        <v>1.1339560144430187E-2</v>
      </c>
      <c r="O44" s="9">
        <v>2.1878152681350973</v>
      </c>
      <c r="Q44" s="22"/>
      <c r="R44" s="23"/>
    </row>
    <row r="45" spans="1:18" ht="11" customHeight="1" x14ac:dyDescent="0.2">
      <c r="A45" s="7">
        <v>38565</v>
      </c>
      <c r="B45" s="8">
        <v>226.25</v>
      </c>
      <c r="C45" s="9">
        <f t="shared" si="0"/>
        <v>-6.5</v>
      </c>
      <c r="D45" s="9">
        <v>-1.1642105263157891</v>
      </c>
      <c r="E45" s="9">
        <f t="shared" si="1"/>
        <v>28.470649307479231</v>
      </c>
      <c r="F45" s="9">
        <v>285.06546080627095</v>
      </c>
      <c r="G45" s="9">
        <v>16.883881686575247</v>
      </c>
      <c r="H45" s="9">
        <f t="shared" si="2"/>
        <v>-0.31602859891672996</v>
      </c>
      <c r="I45" s="9">
        <f t="shared" si="3"/>
        <v>-3.156306409567769E-2</v>
      </c>
      <c r="J45" s="9">
        <v>1.0867078471745596E-2</v>
      </c>
      <c r="K45" s="9">
        <v>-0.99116201849031227</v>
      </c>
      <c r="L45" s="9">
        <f t="shared" si="4"/>
        <v>9.9748309236759661E-3</v>
      </c>
      <c r="M45" s="9">
        <v>3.0981767180925668</v>
      </c>
      <c r="N45" s="9">
        <v>1.1339560144430187E-2</v>
      </c>
      <c r="O45" s="9">
        <v>2.1878152681350973</v>
      </c>
      <c r="Q45" s="22"/>
      <c r="R45" s="23"/>
    </row>
    <row r="46" spans="1:18" ht="11" customHeight="1" x14ac:dyDescent="0.2">
      <c r="A46" s="7">
        <v>38596</v>
      </c>
      <c r="B46" s="8">
        <v>218</v>
      </c>
      <c r="C46" s="9">
        <f t="shared" si="0"/>
        <v>-8.25</v>
      </c>
      <c r="D46" s="9">
        <v>-1.1642105263157891</v>
      </c>
      <c r="E46" s="9">
        <f t="shared" si="1"/>
        <v>50.208412465373968</v>
      </c>
      <c r="F46" s="9">
        <v>285.06546080627095</v>
      </c>
      <c r="G46" s="9">
        <v>16.883881686575247</v>
      </c>
      <c r="H46" s="9">
        <f t="shared" si="2"/>
        <v>-0.41967774977470262</v>
      </c>
      <c r="I46" s="9">
        <f t="shared" si="3"/>
        <v>-7.3917595992270199E-2</v>
      </c>
      <c r="J46" s="9">
        <v>1.0867078471745596E-2</v>
      </c>
      <c r="K46" s="9">
        <v>-0.99116201849031227</v>
      </c>
      <c r="L46" s="9">
        <f t="shared" si="4"/>
        <v>3.1021570354791535E-2</v>
      </c>
      <c r="M46" s="9">
        <v>3.0981767180925668</v>
      </c>
      <c r="N46" s="9">
        <v>1.1339560144430187E-2</v>
      </c>
      <c r="O46" s="9">
        <v>2.1878152681350973</v>
      </c>
      <c r="Q46" s="22"/>
      <c r="R46" s="23"/>
    </row>
    <row r="47" spans="1:18" ht="11" customHeight="1" x14ac:dyDescent="0.2">
      <c r="A47" s="7">
        <v>38626</v>
      </c>
      <c r="B47" s="8">
        <v>223.5</v>
      </c>
      <c r="C47" s="9">
        <f t="shared" si="0"/>
        <v>5.5</v>
      </c>
      <c r="D47" s="9">
        <v>-1.1642105263157891</v>
      </c>
      <c r="E47" s="9">
        <f t="shared" si="1"/>
        <v>44.411701939058162</v>
      </c>
      <c r="F47" s="9">
        <v>285.06546080627095</v>
      </c>
      <c r="G47" s="9">
        <v>16.883881686575247</v>
      </c>
      <c r="H47" s="9">
        <f t="shared" si="2"/>
        <v>0.39470843553793983</v>
      </c>
      <c r="I47" s="9">
        <f t="shared" si="3"/>
        <v>6.1493501676290453E-2</v>
      </c>
      <c r="J47" s="9">
        <v>1.0867078471745596E-2</v>
      </c>
      <c r="K47" s="9">
        <v>-0.99116201849031227</v>
      </c>
      <c r="L47" s="9">
        <f t="shared" si="4"/>
        <v>2.4272003842398283E-2</v>
      </c>
      <c r="M47" s="9">
        <v>3.0981767180925668</v>
      </c>
      <c r="N47" s="9">
        <v>1.1339560144430187E-2</v>
      </c>
      <c r="O47" s="9">
        <v>2.1878152681350973</v>
      </c>
      <c r="Q47" s="22"/>
      <c r="R47" s="23"/>
    </row>
    <row r="48" spans="1:18" ht="11" customHeight="1" x14ac:dyDescent="0.2">
      <c r="A48" s="7">
        <v>38657</v>
      </c>
      <c r="B48" s="8">
        <v>210.75</v>
      </c>
      <c r="C48" s="9">
        <f t="shared" si="0"/>
        <v>-12.75</v>
      </c>
      <c r="D48" s="9">
        <v>-1.1642105263157891</v>
      </c>
      <c r="E48" s="9">
        <f t="shared" si="1"/>
        <v>134.23051772853185</v>
      </c>
      <c r="F48" s="9">
        <v>285.06546080627095</v>
      </c>
      <c r="G48" s="9">
        <v>16.883881686575247</v>
      </c>
      <c r="H48" s="9">
        <f t="shared" si="2"/>
        <v>-0.68620413769520383</v>
      </c>
      <c r="I48" s="9">
        <f t="shared" si="3"/>
        <v>-0.32311714091832805</v>
      </c>
      <c r="J48" s="9">
        <v>1.0867078471745596E-2</v>
      </c>
      <c r="K48" s="9">
        <v>-0.99116201849031227</v>
      </c>
      <c r="L48" s="9">
        <f t="shared" si="4"/>
        <v>0.22172431905840095</v>
      </c>
      <c r="M48" s="9">
        <v>3.0981767180925668</v>
      </c>
      <c r="N48" s="9">
        <v>1.1339560144430187E-2</v>
      </c>
      <c r="O48" s="9">
        <v>2.1878152681350973</v>
      </c>
      <c r="Q48" s="22"/>
      <c r="R48" s="23"/>
    </row>
    <row r="49" spans="1:18" ht="11" customHeight="1" x14ac:dyDescent="0.2">
      <c r="A49" s="7">
        <v>38687</v>
      </c>
      <c r="B49" s="8">
        <v>212</v>
      </c>
      <c r="C49" s="9">
        <f t="shared" si="0"/>
        <v>1.25</v>
      </c>
      <c r="D49" s="9">
        <v>-1.1642105263157891</v>
      </c>
      <c r="E49" s="9">
        <f t="shared" si="1"/>
        <v>5.8284124653739582</v>
      </c>
      <c r="F49" s="9">
        <v>285.06546080627095</v>
      </c>
      <c r="G49" s="9">
        <v>16.883881686575247</v>
      </c>
      <c r="H49" s="9">
        <f t="shared" si="2"/>
        <v>0.14298906916857762</v>
      </c>
      <c r="I49" s="9">
        <f t="shared" si="3"/>
        <v>2.9235364775416651E-3</v>
      </c>
      <c r="J49" s="9">
        <v>1.0867078471745596E-2</v>
      </c>
      <c r="K49" s="9">
        <v>-0.99116201849031227</v>
      </c>
      <c r="L49" s="9">
        <f t="shared" si="4"/>
        <v>4.1803375960406492E-4</v>
      </c>
      <c r="M49" s="9">
        <v>3.0981767180925668</v>
      </c>
      <c r="N49" s="9">
        <v>1.1339560144430187E-2</v>
      </c>
      <c r="O49" s="9">
        <v>2.1878152681350973</v>
      </c>
      <c r="Q49" s="22"/>
      <c r="R49" s="23"/>
    </row>
    <row r="50" spans="1:18" ht="11" customHeight="1" x14ac:dyDescent="0.2">
      <c r="A50" s="7">
        <v>38718</v>
      </c>
      <c r="B50" s="8">
        <v>222.75</v>
      </c>
      <c r="C50" s="9">
        <f t="shared" si="0"/>
        <v>10.75</v>
      </c>
      <c r="D50" s="9">
        <v>-1.1642105263157891</v>
      </c>
      <c r="E50" s="9">
        <f t="shared" si="1"/>
        <v>141.94841246537396</v>
      </c>
      <c r="F50" s="9">
        <v>285.06546080627095</v>
      </c>
      <c r="G50" s="9">
        <v>16.883881686575247</v>
      </c>
      <c r="H50" s="9">
        <f t="shared" si="2"/>
        <v>0.70565588811185798</v>
      </c>
      <c r="I50" s="9">
        <f t="shared" si="3"/>
        <v>0.35138151349873492</v>
      </c>
      <c r="J50" s="9">
        <v>1.0867078471745596E-2</v>
      </c>
      <c r="K50" s="9">
        <v>-0.99116201849031227</v>
      </c>
      <c r="L50" s="9">
        <f t="shared" si="4"/>
        <v>0.24795443397403863</v>
      </c>
      <c r="M50" s="9">
        <v>3.0981767180925668</v>
      </c>
      <c r="N50" s="9">
        <v>1.1339560144430187E-2</v>
      </c>
      <c r="O50" s="9">
        <v>2.1878152681350973</v>
      </c>
      <c r="Q50" s="22"/>
      <c r="R50" s="23"/>
    </row>
    <row r="51" spans="1:18" ht="11" customHeight="1" x14ac:dyDescent="0.2">
      <c r="A51" s="7">
        <v>38749</v>
      </c>
      <c r="B51" s="8">
        <v>204.75</v>
      </c>
      <c r="C51" s="9">
        <f t="shared" si="0"/>
        <v>-18</v>
      </c>
      <c r="D51" s="9">
        <v>-1.1642105263157891</v>
      </c>
      <c r="E51" s="9">
        <f t="shared" si="1"/>
        <v>283.44380720221614</v>
      </c>
      <c r="F51" s="9">
        <v>285.06546080627095</v>
      </c>
      <c r="G51" s="9">
        <v>16.883881686575247</v>
      </c>
      <c r="H51" s="9">
        <f t="shared" si="2"/>
        <v>-0.99715159026912192</v>
      </c>
      <c r="I51" s="9">
        <f t="shared" si="3"/>
        <v>-0.99147908801095497</v>
      </c>
      <c r="J51" s="9">
        <v>1.0867078471745596E-2</v>
      </c>
      <c r="K51" s="9">
        <v>-0.99116201849031227</v>
      </c>
      <c r="L51" s="9">
        <f t="shared" si="4"/>
        <v>0.98865494932870246</v>
      </c>
      <c r="M51" s="9">
        <v>3.0981767180925668</v>
      </c>
      <c r="N51" s="9">
        <v>1.1339560144430187E-2</v>
      </c>
      <c r="O51" s="9">
        <v>2.1878152681350973</v>
      </c>
      <c r="Q51" s="22"/>
      <c r="R51" s="23"/>
    </row>
    <row r="52" spans="1:18" ht="11" customHeight="1" x14ac:dyDescent="0.2">
      <c r="A52" s="7">
        <v>38777</v>
      </c>
      <c r="B52" s="8">
        <v>209.25</v>
      </c>
      <c r="C52" s="9">
        <f t="shared" si="0"/>
        <v>4.5</v>
      </c>
      <c r="D52" s="9">
        <v>-1.1642105263157891</v>
      </c>
      <c r="E52" s="9">
        <f t="shared" si="1"/>
        <v>32.083280886426586</v>
      </c>
      <c r="F52" s="9">
        <v>285.06546080627095</v>
      </c>
      <c r="G52" s="9">
        <v>16.883881686575247</v>
      </c>
      <c r="H52" s="9">
        <f t="shared" si="2"/>
        <v>0.335480349333384</v>
      </c>
      <c r="I52" s="9">
        <f t="shared" si="3"/>
        <v>3.7757328611810186E-2</v>
      </c>
      <c r="J52" s="9">
        <v>1.0867078471745596E-2</v>
      </c>
      <c r="K52" s="9">
        <v>-0.99116201849031227</v>
      </c>
      <c r="L52" s="9">
        <f t="shared" si="4"/>
        <v>1.2666841792585455E-2</v>
      </c>
      <c r="M52" s="9">
        <v>3.0981767180925668</v>
      </c>
      <c r="N52" s="9">
        <v>1.1339560144430187E-2</v>
      </c>
      <c r="O52" s="9">
        <v>2.1878152681350973</v>
      </c>
      <c r="Q52" s="22"/>
      <c r="R52" s="23"/>
    </row>
    <row r="53" spans="1:18" ht="11" customHeight="1" x14ac:dyDescent="0.2">
      <c r="A53" s="7">
        <v>38808</v>
      </c>
      <c r="B53" s="8">
        <v>221</v>
      </c>
      <c r="C53" s="9">
        <f t="shared" si="0"/>
        <v>11.75</v>
      </c>
      <c r="D53" s="9">
        <v>-1.1642105263157891</v>
      </c>
      <c r="E53" s="9">
        <f t="shared" si="1"/>
        <v>166.77683351800556</v>
      </c>
      <c r="F53" s="9">
        <v>285.06546080627095</v>
      </c>
      <c r="G53" s="9">
        <v>16.883881686575247</v>
      </c>
      <c r="H53" s="9">
        <f t="shared" si="2"/>
        <v>0.76488397431641375</v>
      </c>
      <c r="I53" s="9">
        <f t="shared" si="3"/>
        <v>0.44749345250160427</v>
      </c>
      <c r="J53" s="9">
        <v>1.0867078471745596E-2</v>
      </c>
      <c r="K53" s="9">
        <v>-0.99116201849031227</v>
      </c>
      <c r="L53" s="9">
        <f t="shared" si="4"/>
        <v>0.34228057043000037</v>
      </c>
      <c r="M53" s="9">
        <v>3.0981767180925668</v>
      </c>
      <c r="N53" s="9">
        <v>1.1339560144430187E-2</v>
      </c>
      <c r="O53" s="9">
        <v>2.1878152681350973</v>
      </c>
      <c r="Q53" s="22"/>
      <c r="R53" s="23"/>
    </row>
    <row r="54" spans="1:18" ht="11" customHeight="1" x14ac:dyDescent="0.2">
      <c r="A54" s="7">
        <v>38838</v>
      </c>
      <c r="B54" s="8">
        <v>219.25</v>
      </c>
      <c r="C54" s="9">
        <f t="shared" si="0"/>
        <v>-1.75</v>
      </c>
      <c r="D54" s="9">
        <v>-1.1642105263157891</v>
      </c>
      <c r="E54" s="9">
        <f t="shared" si="1"/>
        <v>0.34314930747922479</v>
      </c>
      <c r="F54" s="9">
        <v>285.06546080627095</v>
      </c>
      <c r="G54" s="9">
        <v>16.883881686575247</v>
      </c>
      <c r="H54" s="9">
        <f t="shared" si="2"/>
        <v>-3.469518944508982E-2</v>
      </c>
      <c r="I54" s="9">
        <f t="shared" si="3"/>
        <v>-4.1764548385727042E-5</v>
      </c>
      <c r="J54" s="9">
        <v>1.0867078471745596E-2</v>
      </c>
      <c r="K54" s="9">
        <v>-0.99116201849031227</v>
      </c>
      <c r="L54" s="9">
        <f t="shared" si="4"/>
        <v>1.4490289183314199E-6</v>
      </c>
      <c r="M54" s="9">
        <v>3.0981767180925668</v>
      </c>
      <c r="N54" s="9">
        <v>1.1339560144430187E-2</v>
      </c>
      <c r="O54" s="9">
        <v>2.1878152681350973</v>
      </c>
      <c r="Q54" s="22"/>
      <c r="R54" s="23"/>
    </row>
    <row r="55" spans="1:18" ht="11" customHeight="1" x14ac:dyDescent="0.2">
      <c r="A55" s="7">
        <v>38869</v>
      </c>
      <c r="B55" s="8">
        <v>236</v>
      </c>
      <c r="C55" s="9">
        <f t="shared" si="0"/>
        <v>16.75</v>
      </c>
      <c r="D55" s="9">
        <v>-1.1642105263157891</v>
      </c>
      <c r="E55" s="9">
        <f t="shared" si="1"/>
        <v>320.91893878116338</v>
      </c>
      <c r="F55" s="9">
        <v>285.06546080627095</v>
      </c>
      <c r="G55" s="9">
        <v>16.883881686575247</v>
      </c>
      <c r="H55" s="9">
        <f t="shared" si="2"/>
        <v>1.0610244053391928</v>
      </c>
      <c r="I55" s="9">
        <f t="shared" si="3"/>
        <v>1.1944724037043994</v>
      </c>
      <c r="J55" s="9">
        <v>1.0867078471745596E-2</v>
      </c>
      <c r="K55" s="9">
        <v>-0.99116201849031227</v>
      </c>
      <c r="L55" s="9">
        <f t="shared" si="4"/>
        <v>1.2673643718345369</v>
      </c>
      <c r="M55" s="9">
        <v>3.0981767180925668</v>
      </c>
      <c r="N55" s="9">
        <v>1.1339560144430187E-2</v>
      </c>
      <c r="O55" s="9">
        <v>2.1878152681350973</v>
      </c>
      <c r="Q55" s="22"/>
      <c r="R55" s="23"/>
    </row>
    <row r="56" spans="1:18" ht="11" customHeight="1" x14ac:dyDescent="0.2">
      <c r="A56" s="7">
        <v>38899</v>
      </c>
      <c r="B56" s="8">
        <v>239</v>
      </c>
      <c r="C56" s="9">
        <f t="shared" si="0"/>
        <v>3</v>
      </c>
      <c r="D56" s="9">
        <v>-1.1642105263157891</v>
      </c>
      <c r="E56" s="9">
        <f t="shared" si="1"/>
        <v>17.340649307479218</v>
      </c>
      <c r="F56" s="9">
        <v>285.06546080627095</v>
      </c>
      <c r="G56" s="9">
        <v>16.883881686575247</v>
      </c>
      <c r="H56" s="9">
        <f t="shared" si="2"/>
        <v>0.24663822002655031</v>
      </c>
      <c r="I56" s="9">
        <f t="shared" si="3"/>
        <v>1.5003104435047092E-2</v>
      </c>
      <c r="J56" s="9">
        <v>1.0867078471745596E-2</v>
      </c>
      <c r="K56" s="9">
        <v>-0.99116201849031227</v>
      </c>
      <c r="L56" s="9">
        <f t="shared" si="4"/>
        <v>3.7003389727324571E-3</v>
      </c>
      <c r="M56" s="9">
        <v>3.0981767180925668</v>
      </c>
      <c r="N56" s="9">
        <v>1.1339560144430187E-2</v>
      </c>
      <c r="O56" s="9">
        <v>2.1878152681350973</v>
      </c>
      <c r="Q56" s="22"/>
      <c r="R56" s="23"/>
    </row>
    <row r="57" spans="1:18" ht="11" customHeight="1" x14ac:dyDescent="0.2">
      <c r="A57" s="7">
        <v>38930</v>
      </c>
      <c r="B57" s="8">
        <v>237</v>
      </c>
      <c r="C57" s="9">
        <f t="shared" si="0"/>
        <v>-2</v>
      </c>
      <c r="D57" s="9">
        <v>-1.1642105263157891</v>
      </c>
      <c r="E57" s="9">
        <f t="shared" si="1"/>
        <v>0.69854404432133022</v>
      </c>
      <c r="F57" s="9">
        <v>285.06546080627095</v>
      </c>
      <c r="G57" s="9">
        <v>16.883881686575247</v>
      </c>
      <c r="H57" s="9">
        <f t="shared" si="2"/>
        <v>-4.9502210996228778E-2</v>
      </c>
      <c r="I57" s="9">
        <f t="shared" si="3"/>
        <v>-1.2130362820648239E-4</v>
      </c>
      <c r="J57" s="9">
        <v>1.0867078471745596E-2</v>
      </c>
      <c r="K57" s="9">
        <v>-0.99116201849031227</v>
      </c>
      <c r="L57" s="9">
        <f t="shared" si="4"/>
        <v>6.0047977980853796E-6</v>
      </c>
      <c r="M57" s="9">
        <v>3.0981767180925668</v>
      </c>
      <c r="N57" s="9">
        <v>1.1339560144430187E-2</v>
      </c>
      <c r="O57" s="9">
        <v>2.1878152681350973</v>
      </c>
      <c r="Q57" s="22"/>
      <c r="R57" s="23"/>
    </row>
    <row r="58" spans="1:18" ht="11" customHeight="1" x14ac:dyDescent="0.2">
      <c r="A58" s="7">
        <v>38961</v>
      </c>
      <c r="B58" s="8">
        <v>249.25</v>
      </c>
      <c r="C58" s="9">
        <f t="shared" si="0"/>
        <v>12.25</v>
      </c>
      <c r="D58" s="9">
        <v>-1.1642105263157891</v>
      </c>
      <c r="E58" s="9">
        <f t="shared" si="1"/>
        <v>179.94104404432133</v>
      </c>
      <c r="F58" s="9">
        <v>285.06546080627095</v>
      </c>
      <c r="G58" s="9">
        <v>16.883881686575247</v>
      </c>
      <c r="H58" s="9">
        <f t="shared" si="2"/>
        <v>0.79449801741869164</v>
      </c>
      <c r="I58" s="9">
        <f t="shared" si="3"/>
        <v>0.50150867923848386</v>
      </c>
      <c r="J58" s="9">
        <v>1.0867078471745596E-2</v>
      </c>
      <c r="K58" s="9">
        <v>-0.99116201849031227</v>
      </c>
      <c r="L58" s="9">
        <f t="shared" si="4"/>
        <v>0.39844765137324206</v>
      </c>
      <c r="M58" s="9">
        <v>3.0981767180925668</v>
      </c>
      <c r="N58" s="9">
        <v>1.1339560144430187E-2</v>
      </c>
      <c r="O58" s="9">
        <v>2.1878152681350973</v>
      </c>
      <c r="Q58" s="22"/>
      <c r="R58" s="23"/>
    </row>
    <row r="59" spans="1:18" ht="11" customHeight="1" x14ac:dyDescent="0.2">
      <c r="A59" s="7">
        <v>38991</v>
      </c>
      <c r="B59" s="8">
        <v>265.5</v>
      </c>
      <c r="C59" s="9">
        <f t="shared" si="0"/>
        <v>16.25</v>
      </c>
      <c r="D59" s="9">
        <v>-1.1642105263157891</v>
      </c>
      <c r="E59" s="9">
        <f t="shared" si="1"/>
        <v>303.25472825484758</v>
      </c>
      <c r="F59" s="9">
        <v>285.06546080627095</v>
      </c>
      <c r="G59" s="9">
        <v>16.883881686575247</v>
      </c>
      <c r="H59" s="9">
        <f t="shared" si="2"/>
        <v>1.0314103622369148</v>
      </c>
      <c r="I59" s="9">
        <f t="shared" si="3"/>
        <v>1.0972219090826765</v>
      </c>
      <c r="J59" s="9">
        <v>1.0867078471745596E-2</v>
      </c>
      <c r="K59" s="9">
        <v>-0.99116201849031227</v>
      </c>
      <c r="L59" s="9">
        <f t="shared" si="4"/>
        <v>1.1316860467012426</v>
      </c>
      <c r="M59" s="9">
        <v>3.0981767180925668</v>
      </c>
      <c r="N59" s="9">
        <v>1.1339560144430187E-2</v>
      </c>
      <c r="O59" s="9">
        <v>2.1878152681350973</v>
      </c>
      <c r="Q59" s="22"/>
      <c r="R59" s="23"/>
    </row>
    <row r="60" spans="1:18" ht="11" customHeight="1" x14ac:dyDescent="0.2">
      <c r="A60" s="7">
        <v>39022</v>
      </c>
      <c r="B60" s="8">
        <v>277.5</v>
      </c>
      <c r="C60" s="9">
        <f t="shared" si="0"/>
        <v>12</v>
      </c>
      <c r="D60" s="9">
        <v>-1.1642105263157891</v>
      </c>
      <c r="E60" s="9">
        <f t="shared" si="1"/>
        <v>173.29643878116343</v>
      </c>
      <c r="F60" s="9">
        <v>285.06546080627095</v>
      </c>
      <c r="G60" s="9">
        <v>16.883881686575247</v>
      </c>
      <c r="H60" s="9">
        <f t="shared" si="2"/>
        <v>0.77969099586755275</v>
      </c>
      <c r="I60" s="9">
        <f t="shared" si="3"/>
        <v>0.47398822905946852</v>
      </c>
      <c r="J60" s="9">
        <v>1.0867078471745596E-2</v>
      </c>
      <c r="K60" s="9">
        <v>-0.99116201849031227</v>
      </c>
      <c r="L60" s="9">
        <f t="shared" si="4"/>
        <v>0.36956435434487467</v>
      </c>
      <c r="M60" s="9">
        <v>3.0981767180925668</v>
      </c>
      <c r="N60" s="9">
        <v>1.1339560144430187E-2</v>
      </c>
      <c r="O60" s="9">
        <v>2.1878152681350973</v>
      </c>
      <c r="Q60" s="22"/>
      <c r="R60" s="23"/>
    </row>
    <row r="61" spans="1:18" ht="11" customHeight="1" x14ac:dyDescent="0.2">
      <c r="A61" s="7">
        <v>39052</v>
      </c>
      <c r="B61" s="8">
        <v>287.5</v>
      </c>
      <c r="C61" s="9">
        <f t="shared" si="0"/>
        <v>10</v>
      </c>
      <c r="D61" s="9">
        <v>-1.1642105263157891</v>
      </c>
      <c r="E61" s="9">
        <f t="shared" si="1"/>
        <v>124.63959667590028</v>
      </c>
      <c r="F61" s="9">
        <v>285.06546080627095</v>
      </c>
      <c r="G61" s="9">
        <v>16.883881686575247</v>
      </c>
      <c r="H61" s="9">
        <f t="shared" si="2"/>
        <v>0.66123482345844109</v>
      </c>
      <c r="I61" s="9">
        <f t="shared" si="3"/>
        <v>0.28911268826050357</v>
      </c>
      <c r="J61" s="9">
        <v>1.0867078471745596E-2</v>
      </c>
      <c r="K61" s="9">
        <v>-0.99116201849031227</v>
      </c>
      <c r="L61" s="9">
        <f t="shared" si="4"/>
        <v>0.19117137738152939</v>
      </c>
      <c r="M61" s="9">
        <v>3.0981767180925668</v>
      </c>
      <c r="N61" s="9">
        <v>1.1339560144430187E-2</v>
      </c>
      <c r="O61" s="9">
        <v>2.1878152681350973</v>
      </c>
      <c r="Q61" s="22"/>
      <c r="R61" s="23"/>
    </row>
    <row r="62" spans="1:18" ht="11" customHeight="1" x14ac:dyDescent="0.2">
      <c r="A62" s="7">
        <v>39083</v>
      </c>
      <c r="B62" s="8">
        <v>301.5</v>
      </c>
      <c r="C62" s="9">
        <f t="shared" si="0"/>
        <v>14</v>
      </c>
      <c r="D62" s="9">
        <v>-1.1642105263157891</v>
      </c>
      <c r="E62" s="9">
        <f t="shared" si="1"/>
        <v>229.9532808864266</v>
      </c>
      <c r="F62" s="9">
        <v>285.06546080627095</v>
      </c>
      <c r="G62" s="9">
        <v>16.883881686575247</v>
      </c>
      <c r="H62" s="9">
        <f t="shared" si="2"/>
        <v>0.8981471682766643</v>
      </c>
      <c r="I62" s="9">
        <f t="shared" si="3"/>
        <v>0.72450688161211652</v>
      </c>
      <c r="J62" s="9">
        <v>1.0867078471745596E-2</v>
      </c>
      <c r="K62" s="9">
        <v>-0.99116201849031227</v>
      </c>
      <c r="L62" s="9">
        <f t="shared" si="4"/>
        <v>0.65071380411687885</v>
      </c>
      <c r="M62" s="9">
        <v>3.0981767180925668</v>
      </c>
      <c r="N62" s="9">
        <v>1.1339560144430187E-2</v>
      </c>
      <c r="O62" s="9">
        <v>2.1878152681350973</v>
      </c>
      <c r="Q62" s="22"/>
      <c r="R62" s="23"/>
    </row>
    <row r="63" spans="1:18" ht="11" customHeight="1" x14ac:dyDescent="0.2">
      <c r="A63" s="7">
        <v>39114</v>
      </c>
      <c r="B63" s="8">
        <v>306.75</v>
      </c>
      <c r="C63" s="9">
        <f t="shared" si="0"/>
        <v>5.25</v>
      </c>
      <c r="D63" s="9">
        <v>-1.1642105263157891</v>
      </c>
      <c r="E63" s="9">
        <f t="shared" si="1"/>
        <v>41.14209667590027</v>
      </c>
      <c r="F63" s="9">
        <v>285.06546080627095</v>
      </c>
      <c r="G63" s="9">
        <v>16.883881686575247</v>
      </c>
      <c r="H63" s="9">
        <f t="shared" si="2"/>
        <v>0.37990141398680088</v>
      </c>
      <c r="I63" s="9">
        <f t="shared" si="3"/>
        <v>5.482930361801424E-2</v>
      </c>
      <c r="J63" s="9">
        <v>1.0867078471745596E-2</v>
      </c>
      <c r="K63" s="9">
        <v>-0.99116201849031227</v>
      </c>
      <c r="L63" s="9">
        <f t="shared" si="4"/>
        <v>2.0829729972395225E-2</v>
      </c>
      <c r="M63" s="9">
        <v>3.0981767180925668</v>
      </c>
      <c r="N63" s="9">
        <v>1.1339560144430187E-2</v>
      </c>
      <c r="O63" s="9">
        <v>2.1878152681350973</v>
      </c>
      <c r="Q63" s="22"/>
      <c r="R63" s="23"/>
    </row>
    <row r="64" spans="1:18" ht="11" customHeight="1" x14ac:dyDescent="0.2">
      <c r="A64" s="7">
        <v>39142</v>
      </c>
      <c r="B64" s="8">
        <v>291.5</v>
      </c>
      <c r="C64" s="9">
        <f t="shared" si="0"/>
        <v>-15.25</v>
      </c>
      <c r="D64" s="9">
        <v>-1.1642105263157891</v>
      </c>
      <c r="E64" s="9">
        <f t="shared" si="1"/>
        <v>198.40946509695289</v>
      </c>
      <c r="F64" s="9">
        <v>285.06546080627095</v>
      </c>
      <c r="G64" s="9">
        <v>16.883881686575247</v>
      </c>
      <c r="H64" s="9">
        <f t="shared" si="2"/>
        <v>-0.83427435320659327</v>
      </c>
      <c r="I64" s="9">
        <f t="shared" si="3"/>
        <v>-0.58066637640229024</v>
      </c>
      <c r="J64" s="9">
        <v>1.0867078471745596E-2</v>
      </c>
      <c r="K64" s="9">
        <v>-0.99116201849031227</v>
      </c>
      <c r="L64" s="9">
        <f t="shared" si="4"/>
        <v>0.48443506560183691</v>
      </c>
      <c r="M64" s="9">
        <v>3.0981767180925668</v>
      </c>
      <c r="N64" s="9">
        <v>1.1339560144430187E-2</v>
      </c>
      <c r="O64" s="9">
        <v>2.1878152681350973</v>
      </c>
      <c r="Q64" s="22"/>
      <c r="R64" s="23"/>
    </row>
    <row r="65" spans="1:18" ht="11" customHeight="1" x14ac:dyDescent="0.2">
      <c r="A65" s="7">
        <v>39173</v>
      </c>
      <c r="B65" s="8">
        <v>310</v>
      </c>
      <c r="C65" s="9">
        <f t="shared" si="0"/>
        <v>18.5</v>
      </c>
      <c r="D65" s="9">
        <v>-1.1642105263157891</v>
      </c>
      <c r="E65" s="9">
        <f t="shared" si="1"/>
        <v>386.68117562326864</v>
      </c>
      <c r="F65" s="9">
        <v>285.06546080627095</v>
      </c>
      <c r="G65" s="9">
        <v>16.883881686575247</v>
      </c>
      <c r="H65" s="9">
        <f t="shared" si="2"/>
        <v>1.1646735561971655</v>
      </c>
      <c r="I65" s="9">
        <f t="shared" si="3"/>
        <v>1.5798383243409257</v>
      </c>
      <c r="J65" s="9">
        <v>1.0867078471745596E-2</v>
      </c>
      <c r="K65" s="9">
        <v>-0.99116201849031227</v>
      </c>
      <c r="L65" s="9">
        <f t="shared" si="4"/>
        <v>1.839995919426717</v>
      </c>
      <c r="M65" s="9">
        <v>3.0981767180925668</v>
      </c>
      <c r="N65" s="9">
        <v>1.1339560144430187E-2</v>
      </c>
      <c r="O65" s="9">
        <v>2.1878152681350973</v>
      </c>
      <c r="Q65" s="22"/>
      <c r="R65" s="23"/>
    </row>
    <row r="66" spans="1:18" ht="11" customHeight="1" x14ac:dyDescent="0.2">
      <c r="A66" s="7">
        <v>39203</v>
      </c>
      <c r="B66" s="8">
        <v>316.25</v>
      </c>
      <c r="C66" s="9">
        <f t="shared" si="0"/>
        <v>6.25</v>
      </c>
      <c r="D66" s="9">
        <v>-1.1642105263157891</v>
      </c>
      <c r="E66" s="9">
        <f t="shared" si="1"/>
        <v>54.970517728531846</v>
      </c>
      <c r="F66" s="9">
        <v>285.06546080627095</v>
      </c>
      <c r="G66" s="9">
        <v>16.883881686575247</v>
      </c>
      <c r="H66" s="9">
        <f t="shared" si="2"/>
        <v>0.43912950019135671</v>
      </c>
      <c r="I66" s="9">
        <f t="shared" si="3"/>
        <v>8.4679413307791648E-2</v>
      </c>
      <c r="J66" s="9">
        <v>1.0867078471745596E-2</v>
      </c>
      <c r="K66" s="9">
        <v>-0.99116201849031227</v>
      </c>
      <c r="L66" s="9">
        <f t="shared" si="4"/>
        <v>3.7185228442347867E-2</v>
      </c>
      <c r="M66" s="9">
        <v>3.0981767180925668</v>
      </c>
      <c r="N66" s="9">
        <v>1.1339560144430187E-2</v>
      </c>
      <c r="O66" s="9">
        <v>2.1878152681350973</v>
      </c>
      <c r="Q66" s="22"/>
      <c r="R66" s="23"/>
    </row>
    <row r="67" spans="1:18" ht="11" customHeight="1" x14ac:dyDescent="0.2">
      <c r="A67" s="7">
        <v>39234</v>
      </c>
      <c r="B67" s="8">
        <v>330.75</v>
      </c>
      <c r="C67" s="9">
        <f t="shared" si="0"/>
        <v>14.5</v>
      </c>
      <c r="D67" s="9">
        <v>-1.1642105263157891</v>
      </c>
      <c r="E67" s="9">
        <f t="shared" si="1"/>
        <v>245.3674914127424</v>
      </c>
      <c r="F67" s="9">
        <v>285.06546080627095</v>
      </c>
      <c r="G67" s="9">
        <v>16.883881686575247</v>
      </c>
      <c r="H67" s="9">
        <f t="shared" si="2"/>
        <v>0.9277612113789423</v>
      </c>
      <c r="I67" s="9">
        <f t="shared" si="3"/>
        <v>0.79856198791056887</v>
      </c>
      <c r="J67" s="9">
        <v>1.0867078471745596E-2</v>
      </c>
      <c r="K67" s="9">
        <v>-0.99116201849031227</v>
      </c>
      <c r="L67" s="9">
        <f t="shared" si="4"/>
        <v>0.74087483726508563</v>
      </c>
      <c r="M67" s="9">
        <v>3.0981767180925668</v>
      </c>
      <c r="N67" s="9">
        <v>1.1339560144430187E-2</v>
      </c>
      <c r="O67" s="9">
        <v>2.1878152681350973</v>
      </c>
      <c r="Q67" s="22"/>
      <c r="R67" s="23"/>
    </row>
    <row r="68" spans="1:18" ht="11" customHeight="1" x14ac:dyDescent="0.2">
      <c r="A68" s="7">
        <v>39264</v>
      </c>
      <c r="B68" s="8">
        <v>331</v>
      </c>
      <c r="C68" s="9">
        <f t="shared" ref="C68:C97" si="5">B68-B67</f>
        <v>0.25</v>
      </c>
      <c r="D68" s="9">
        <v>-1.1642105263157891</v>
      </c>
      <c r="E68" s="9">
        <f t="shared" ref="E68:E97" si="6">(C68-D68)^2</f>
        <v>1.9999914127423812</v>
      </c>
      <c r="F68" s="9">
        <v>285.06546080627095</v>
      </c>
      <c r="G68" s="9">
        <v>16.883881686575247</v>
      </c>
      <c r="H68" s="9">
        <f t="shared" ref="H68:H97" si="7">(C68-D68)/G68</f>
        <v>8.3760982964021818E-2</v>
      </c>
      <c r="I68" s="9">
        <f t="shared" ref="I68:I97" si="8">H68^3</f>
        <v>5.8765887027173425E-4</v>
      </c>
      <c r="J68" s="9">
        <v>1.0867078471745596E-2</v>
      </c>
      <c r="K68" s="9">
        <v>-0.99116201849031227</v>
      </c>
      <c r="L68" s="9">
        <f t="shared" ref="L68:L97" si="9">((C68-D68)/G68)^4</f>
        <v>4.9222884621487042E-5</v>
      </c>
      <c r="M68" s="9">
        <v>3.0981767180925668</v>
      </c>
      <c r="N68" s="9">
        <v>1.1339560144430187E-2</v>
      </c>
      <c r="O68" s="9">
        <v>2.1878152681350973</v>
      </c>
      <c r="Q68" s="22"/>
      <c r="R68" s="23"/>
    </row>
    <row r="69" spans="1:18" ht="11" customHeight="1" x14ac:dyDescent="0.2">
      <c r="A69" s="7">
        <v>39295</v>
      </c>
      <c r="B69" s="8">
        <v>310</v>
      </c>
      <c r="C69" s="9">
        <f t="shared" si="5"/>
        <v>-21</v>
      </c>
      <c r="D69" s="9">
        <v>-1.1642105263157891</v>
      </c>
      <c r="E69" s="9">
        <f t="shared" si="6"/>
        <v>393.4585440443214</v>
      </c>
      <c r="F69" s="9">
        <v>285.06546080627095</v>
      </c>
      <c r="G69" s="9">
        <v>16.883881686575247</v>
      </c>
      <c r="H69" s="9">
        <f t="shared" si="7"/>
        <v>-1.1748358488827895</v>
      </c>
      <c r="I69" s="9">
        <f t="shared" si="8"/>
        <v>-1.6215545765701829</v>
      </c>
      <c r="J69" s="9">
        <v>1.0867078471745596E-2</v>
      </c>
      <c r="K69" s="9">
        <v>-0.99116201849031227</v>
      </c>
      <c r="L69" s="9">
        <f t="shared" si="9"/>
        <v>1.9050604474746031</v>
      </c>
      <c r="M69" s="9">
        <v>3.0981767180925668</v>
      </c>
      <c r="N69" s="9">
        <v>1.1339560144430187E-2</v>
      </c>
      <c r="O69" s="9">
        <v>2.1878152681350973</v>
      </c>
      <c r="Q69" s="22"/>
      <c r="R69" s="23"/>
    </row>
    <row r="70" spans="1:18" ht="11" customHeight="1" x14ac:dyDescent="0.2">
      <c r="A70" s="7">
        <v>39326</v>
      </c>
      <c r="B70" s="8">
        <v>316</v>
      </c>
      <c r="C70" s="9">
        <f t="shared" si="5"/>
        <v>6</v>
      </c>
      <c r="D70" s="9">
        <v>-1.1642105263157891</v>
      </c>
      <c r="E70" s="9">
        <f t="shared" si="6"/>
        <v>51.325912465373953</v>
      </c>
      <c r="F70" s="9">
        <v>285.06546080627095</v>
      </c>
      <c r="G70" s="9">
        <v>16.883881686575247</v>
      </c>
      <c r="H70" s="9">
        <f t="shared" si="7"/>
        <v>0.42432247864021777</v>
      </c>
      <c r="I70" s="9">
        <f t="shared" si="8"/>
        <v>7.6399078072032875E-2</v>
      </c>
      <c r="J70" s="9">
        <v>1.0867078471745596E-2</v>
      </c>
      <c r="K70" s="9">
        <v>-0.99116201849031227</v>
      </c>
      <c r="L70" s="9">
        <f t="shared" si="9"/>
        <v>3.2417846173352499E-2</v>
      </c>
      <c r="M70" s="9">
        <v>3.0981767180925668</v>
      </c>
      <c r="N70" s="9">
        <v>1.1339560144430187E-2</v>
      </c>
      <c r="O70" s="9">
        <v>2.1878152681350973</v>
      </c>
      <c r="Q70" s="22"/>
      <c r="R70" s="23"/>
    </row>
    <row r="71" spans="1:18" ht="11" customHeight="1" x14ac:dyDescent="0.2">
      <c r="A71" s="7">
        <v>39356</v>
      </c>
      <c r="B71" s="8">
        <v>310.25</v>
      </c>
      <c r="C71" s="9">
        <f t="shared" si="5"/>
        <v>-5.75</v>
      </c>
      <c r="D71" s="9">
        <v>-1.1642105263157891</v>
      </c>
      <c r="E71" s="9">
        <f t="shared" si="6"/>
        <v>21.029465096952915</v>
      </c>
      <c r="F71" s="9">
        <v>285.06546080627095</v>
      </c>
      <c r="G71" s="9">
        <v>16.883881686575247</v>
      </c>
      <c r="H71" s="9">
        <f t="shared" si="7"/>
        <v>-0.27160753426331313</v>
      </c>
      <c r="I71" s="9">
        <f t="shared" si="8"/>
        <v>-2.0036665072312883E-2</v>
      </c>
      <c r="J71" s="9">
        <v>1.0867078471745596E-2</v>
      </c>
      <c r="K71" s="9">
        <v>-0.99116201849031227</v>
      </c>
      <c r="L71" s="9">
        <f t="shared" si="9"/>
        <v>5.4421091951507511E-3</v>
      </c>
      <c r="M71" s="9">
        <v>3.0981767180925668</v>
      </c>
      <c r="N71" s="9">
        <v>1.1339560144430187E-2</v>
      </c>
      <c r="O71" s="9">
        <v>2.1878152681350973</v>
      </c>
      <c r="Q71" s="22"/>
      <c r="R71" s="23"/>
    </row>
    <row r="72" spans="1:18" ht="11" customHeight="1" x14ac:dyDescent="0.2">
      <c r="A72" s="7">
        <v>39387</v>
      </c>
      <c r="B72" s="8">
        <v>319.75</v>
      </c>
      <c r="C72" s="9">
        <f t="shared" si="5"/>
        <v>9.5</v>
      </c>
      <c r="D72" s="9">
        <v>-1.1642105263157891</v>
      </c>
      <c r="E72" s="9">
        <f t="shared" si="6"/>
        <v>113.72538614958449</v>
      </c>
      <c r="F72" s="9">
        <v>285.06546080627095</v>
      </c>
      <c r="G72" s="9">
        <v>16.883881686575247</v>
      </c>
      <c r="H72" s="9">
        <f t="shared" si="7"/>
        <v>0.6316207803561632</v>
      </c>
      <c r="I72" s="9">
        <f t="shared" si="8"/>
        <v>0.2519818323234983</v>
      </c>
      <c r="J72" s="9">
        <v>1.0867078471745596E-2</v>
      </c>
      <c r="K72" s="9">
        <v>-0.99116201849031227</v>
      </c>
      <c r="L72" s="9">
        <f t="shared" si="9"/>
        <v>0.15915696156774387</v>
      </c>
      <c r="M72" s="9">
        <v>3.0981767180925668</v>
      </c>
      <c r="N72" s="9">
        <v>1.1339560144430187E-2</v>
      </c>
      <c r="O72" s="9">
        <v>2.1878152681350973</v>
      </c>
      <c r="Q72" s="22"/>
      <c r="R72" s="23"/>
    </row>
    <row r="73" spans="1:18" ht="11" customHeight="1" x14ac:dyDescent="0.2">
      <c r="A73" s="7">
        <v>39417</v>
      </c>
      <c r="B73" s="8">
        <v>288.25</v>
      </c>
      <c r="C73" s="9">
        <f t="shared" si="5"/>
        <v>-31.5</v>
      </c>
      <c r="D73" s="9">
        <v>-1.1642105263157891</v>
      </c>
      <c r="E73" s="9">
        <f t="shared" si="6"/>
        <v>920.26012299168985</v>
      </c>
      <c r="F73" s="9">
        <v>285.06546080627095</v>
      </c>
      <c r="G73" s="9">
        <v>16.883881686575247</v>
      </c>
      <c r="H73" s="9">
        <f t="shared" si="7"/>
        <v>-1.7967307540306254</v>
      </c>
      <c r="I73" s="9">
        <f t="shared" si="8"/>
        <v>-5.8002806092698034</v>
      </c>
      <c r="J73" s="9">
        <v>1.0867078471745596E-2</v>
      </c>
      <c r="K73" s="9">
        <v>-0.99116201849031227</v>
      </c>
      <c r="L73" s="9">
        <f t="shared" si="9"/>
        <v>10.421542552682549</v>
      </c>
      <c r="M73" s="9">
        <v>3.0981767180925668</v>
      </c>
      <c r="N73" s="9">
        <v>1.1339560144430187E-2</v>
      </c>
      <c r="O73" s="9">
        <v>2.1878152681350973</v>
      </c>
      <c r="Q73" s="22"/>
      <c r="R73" s="23"/>
    </row>
    <row r="74" spans="1:18" ht="11" customHeight="1" x14ac:dyDescent="0.2">
      <c r="A74" s="7">
        <v>39448</v>
      </c>
      <c r="B74" s="8">
        <v>272.75</v>
      </c>
      <c r="C74" s="9">
        <f t="shared" si="5"/>
        <v>-15.5</v>
      </c>
      <c r="D74" s="9">
        <v>-1.1642105263157891</v>
      </c>
      <c r="E74" s="9">
        <f t="shared" si="6"/>
        <v>205.51485983379501</v>
      </c>
      <c r="F74" s="9">
        <v>285.06546080627095</v>
      </c>
      <c r="G74" s="9">
        <v>16.883881686575247</v>
      </c>
      <c r="H74" s="9">
        <f t="shared" si="7"/>
        <v>-0.84908137475773227</v>
      </c>
      <c r="I74" s="9">
        <f t="shared" si="8"/>
        <v>-0.61213603088663837</v>
      </c>
      <c r="J74" s="9">
        <v>1.0867078471745596E-2</v>
      </c>
      <c r="K74" s="9">
        <v>-0.99116201849031227</v>
      </c>
      <c r="L74" s="9">
        <f t="shared" si="9"/>
        <v>0.51975330264396857</v>
      </c>
      <c r="M74" s="9">
        <v>3.0981767180925668</v>
      </c>
      <c r="N74" s="9">
        <v>1.1339560144430187E-2</v>
      </c>
      <c r="O74" s="9">
        <v>2.1878152681350973</v>
      </c>
      <c r="Q74" s="22"/>
      <c r="R74" s="23"/>
    </row>
    <row r="75" spans="1:18" ht="11" customHeight="1" x14ac:dyDescent="0.2">
      <c r="A75" s="7">
        <v>39479</v>
      </c>
      <c r="B75" s="8">
        <v>264.5</v>
      </c>
      <c r="C75" s="9">
        <f t="shared" si="5"/>
        <v>-8.25</v>
      </c>
      <c r="D75" s="9">
        <v>-1.1642105263157891</v>
      </c>
      <c r="E75" s="9">
        <f t="shared" si="6"/>
        <v>50.208412465373968</v>
      </c>
      <c r="F75" s="9">
        <v>285.06546080627095</v>
      </c>
      <c r="G75" s="9">
        <v>16.883881686575247</v>
      </c>
      <c r="H75" s="9">
        <f t="shared" si="7"/>
        <v>-0.41967774977470262</v>
      </c>
      <c r="I75" s="9">
        <f t="shared" si="8"/>
        <v>-7.3917595992270199E-2</v>
      </c>
      <c r="J75" s="9">
        <v>1.0867078471745596E-2</v>
      </c>
      <c r="K75" s="9">
        <v>-0.99116201849031227</v>
      </c>
      <c r="L75" s="9">
        <f t="shared" si="9"/>
        <v>3.1021570354791535E-2</v>
      </c>
      <c r="M75" s="9">
        <v>3.0981767180925668</v>
      </c>
      <c r="N75" s="9">
        <v>1.1339560144430187E-2</v>
      </c>
      <c r="O75" s="9">
        <v>2.1878152681350973</v>
      </c>
      <c r="Q75" s="22"/>
      <c r="R75" s="23"/>
    </row>
    <row r="76" spans="1:18" ht="11" customHeight="1" x14ac:dyDescent="0.2">
      <c r="A76" s="7">
        <v>39508</v>
      </c>
      <c r="B76" s="8">
        <v>222.75</v>
      </c>
      <c r="C76" s="9">
        <f t="shared" si="5"/>
        <v>-41.75</v>
      </c>
      <c r="D76" s="9">
        <v>-1.1642105263157891</v>
      </c>
      <c r="E76" s="9">
        <f t="shared" si="6"/>
        <v>1647.2063072022158</v>
      </c>
      <c r="F76" s="9">
        <v>285.06546080627095</v>
      </c>
      <c r="G76" s="9">
        <v>16.883881686575247</v>
      </c>
      <c r="H76" s="9">
        <f t="shared" si="7"/>
        <v>-2.4038186376273223</v>
      </c>
      <c r="I76" s="9">
        <f t="shared" si="8"/>
        <v>-13.890091104235445</v>
      </c>
      <c r="J76" s="9">
        <v>1.0867078471745596E-2</v>
      </c>
      <c r="K76" s="9">
        <v>-0.99116201849031227</v>
      </c>
      <c r="L76" s="9">
        <f t="shared" si="9"/>
        <v>33.389259874702638</v>
      </c>
      <c r="M76" s="9">
        <v>3.0981767180925668</v>
      </c>
      <c r="N76" s="9">
        <v>1.1339560144430187E-2</v>
      </c>
      <c r="O76" s="9">
        <v>2.1878152681350973</v>
      </c>
      <c r="Q76" s="22"/>
      <c r="R76" s="23"/>
    </row>
    <row r="77" spans="1:18" ht="11" customHeight="1" x14ac:dyDescent="0.2">
      <c r="A77" s="7">
        <v>39539</v>
      </c>
      <c r="B77" s="8">
        <v>223.5</v>
      </c>
      <c r="C77" s="9">
        <f t="shared" si="5"/>
        <v>0.75</v>
      </c>
      <c r="D77" s="9">
        <v>-1.1642105263157891</v>
      </c>
      <c r="E77" s="9">
        <f t="shared" si="6"/>
        <v>3.6642019390581706</v>
      </c>
      <c r="F77" s="9">
        <v>285.06546080627095</v>
      </c>
      <c r="G77" s="9">
        <v>16.883881686575247</v>
      </c>
      <c r="H77" s="9">
        <f t="shared" si="7"/>
        <v>0.11337502606629972</v>
      </c>
      <c r="I77" s="9">
        <f t="shared" si="8"/>
        <v>1.457310854769703E-3</v>
      </c>
      <c r="J77" s="9">
        <v>1.0867078471745596E-2</v>
      </c>
      <c r="K77" s="9">
        <v>-0.99116201849031227</v>
      </c>
      <c r="L77" s="9">
        <f t="shared" si="9"/>
        <v>1.652226561462166E-4</v>
      </c>
      <c r="M77" s="9">
        <v>3.0981767180925668</v>
      </c>
      <c r="N77" s="9">
        <v>1.1339560144430187E-2</v>
      </c>
      <c r="O77" s="9">
        <v>2.1878152681350973</v>
      </c>
      <c r="Q77" s="22"/>
      <c r="R77" s="23"/>
    </row>
    <row r="78" spans="1:18" ht="11" customHeight="1" x14ac:dyDescent="0.2">
      <c r="A78" s="7">
        <v>39569</v>
      </c>
      <c r="B78" s="8">
        <v>221.5</v>
      </c>
      <c r="C78" s="9">
        <f t="shared" si="5"/>
        <v>-2</v>
      </c>
      <c r="D78" s="9">
        <v>-1.1642105263157891</v>
      </c>
      <c r="E78" s="9">
        <f t="shared" si="6"/>
        <v>0.69854404432133022</v>
      </c>
      <c r="F78" s="9">
        <v>285.06546080627095</v>
      </c>
      <c r="G78" s="9">
        <v>16.883881686575247</v>
      </c>
      <c r="H78" s="9">
        <f t="shared" si="7"/>
        <v>-4.9502210996228778E-2</v>
      </c>
      <c r="I78" s="9">
        <f t="shared" si="8"/>
        <v>-1.2130362820648239E-4</v>
      </c>
      <c r="J78" s="9">
        <v>1.0867078471745596E-2</v>
      </c>
      <c r="K78" s="9">
        <v>-0.99116201849031227</v>
      </c>
      <c r="L78" s="9">
        <f t="shared" si="9"/>
        <v>6.0047977980853796E-6</v>
      </c>
      <c r="M78" s="9">
        <v>3.0981767180925668</v>
      </c>
      <c r="N78" s="9">
        <v>1.1339560144430187E-2</v>
      </c>
      <c r="O78" s="9">
        <v>2.1878152681350973</v>
      </c>
      <c r="Q78" s="22"/>
      <c r="R78" s="23"/>
    </row>
    <row r="79" spans="1:18" ht="11" customHeight="1" x14ac:dyDescent="0.2">
      <c r="A79" s="7">
        <v>39600</v>
      </c>
      <c r="B79" s="8">
        <v>219</v>
      </c>
      <c r="C79" s="9">
        <f t="shared" si="5"/>
        <v>-2.5</v>
      </c>
      <c r="D79" s="9">
        <v>-1.1642105263157891</v>
      </c>
      <c r="E79" s="9">
        <f t="shared" si="6"/>
        <v>1.7843335180055411</v>
      </c>
      <c r="F79" s="9">
        <v>285.06546080627095</v>
      </c>
      <c r="G79" s="9">
        <v>16.883881686575247</v>
      </c>
      <c r="H79" s="9">
        <f t="shared" si="7"/>
        <v>-7.9116254098506686E-2</v>
      </c>
      <c r="I79" s="9">
        <f t="shared" si="8"/>
        <v>-4.9521883011617107E-4</v>
      </c>
      <c r="J79" s="9">
        <v>1.0867078471745596E-2</v>
      </c>
      <c r="K79" s="9">
        <v>-0.99116201849031227</v>
      </c>
      <c r="L79" s="9">
        <f t="shared" si="9"/>
        <v>3.9179858797836209E-5</v>
      </c>
      <c r="M79" s="9">
        <v>3.0981767180925668</v>
      </c>
      <c r="N79" s="9">
        <v>1.1339560144430187E-2</v>
      </c>
      <c r="O79" s="9">
        <v>2.1878152681350973</v>
      </c>
      <c r="Q79" s="22"/>
      <c r="R79" s="23"/>
    </row>
    <row r="80" spans="1:18" ht="11" customHeight="1" x14ac:dyDescent="0.2">
      <c r="A80" s="7">
        <v>39630</v>
      </c>
      <c r="B80" s="8">
        <v>202</v>
      </c>
      <c r="C80" s="9">
        <f t="shared" si="5"/>
        <v>-17</v>
      </c>
      <c r="D80" s="9">
        <v>-1.1642105263157891</v>
      </c>
      <c r="E80" s="9">
        <f t="shared" si="6"/>
        <v>250.77222825484765</v>
      </c>
      <c r="F80" s="9">
        <v>285.06546080627095</v>
      </c>
      <c r="G80" s="9">
        <v>16.883881686575247</v>
      </c>
      <c r="H80" s="9">
        <f t="shared" si="7"/>
        <v>-0.93792350406456604</v>
      </c>
      <c r="I80" s="9">
        <f t="shared" si="8"/>
        <v>-0.82509177499658604</v>
      </c>
      <c r="J80" s="9">
        <v>1.0867078471745596E-2</v>
      </c>
      <c r="K80" s="9">
        <v>-0.99116201849031227</v>
      </c>
      <c r="L80" s="9">
        <f t="shared" si="9"/>
        <v>0.77387296877965051</v>
      </c>
      <c r="M80" s="9">
        <v>3.0981767180925668</v>
      </c>
      <c r="N80" s="9">
        <v>1.1339560144430187E-2</v>
      </c>
      <c r="O80" s="9">
        <v>2.1878152681350973</v>
      </c>
      <c r="Q80" s="22"/>
      <c r="R80" s="23"/>
    </row>
    <row r="81" spans="1:18" ht="11" customHeight="1" x14ac:dyDescent="0.2">
      <c r="A81" s="7">
        <v>39661</v>
      </c>
      <c r="B81" s="8">
        <v>171.3</v>
      </c>
      <c r="C81" s="9">
        <f t="shared" si="5"/>
        <v>-30.699999999999989</v>
      </c>
      <c r="D81" s="9">
        <v>-1.1642105263157891</v>
      </c>
      <c r="E81" s="9">
        <f t="shared" si="6"/>
        <v>872.36285983379446</v>
      </c>
      <c r="F81" s="9">
        <v>285.06546080627095</v>
      </c>
      <c r="G81" s="9">
        <v>16.883881686575247</v>
      </c>
      <c r="H81" s="9">
        <f t="shared" si="7"/>
        <v>-1.7493482850669801</v>
      </c>
      <c r="I81" s="9">
        <f t="shared" si="8"/>
        <v>-5.3533895986209332</v>
      </c>
      <c r="J81" s="9">
        <v>1.0867078471745596E-2</v>
      </c>
      <c r="K81" s="9">
        <v>-0.99116201849031227</v>
      </c>
      <c r="L81" s="9">
        <f t="shared" si="9"/>
        <v>9.3649429136429383</v>
      </c>
      <c r="M81" s="9">
        <v>3.0981767180925668</v>
      </c>
      <c r="N81" s="9">
        <v>1.1339560144430187E-2</v>
      </c>
      <c r="O81" s="9">
        <v>2.1878152681350973</v>
      </c>
      <c r="Q81" s="22"/>
      <c r="R81" s="23"/>
    </row>
    <row r="82" spans="1:18" ht="11" customHeight="1" x14ac:dyDescent="0.2">
      <c r="A82" s="7">
        <v>39692</v>
      </c>
      <c r="B82" s="8">
        <v>173.1</v>
      </c>
      <c r="C82" s="9">
        <f t="shared" si="5"/>
        <v>1.7999999999999829</v>
      </c>
      <c r="D82" s="9">
        <v>-1.1642105263157891</v>
      </c>
      <c r="E82" s="9">
        <f t="shared" si="6"/>
        <v>8.786544044321225</v>
      </c>
      <c r="F82" s="9">
        <v>285.06546080627095</v>
      </c>
      <c r="G82" s="9">
        <v>16.883881686575247</v>
      </c>
      <c r="H82" s="9">
        <f t="shared" si="7"/>
        <v>0.1755645165810823</v>
      </c>
      <c r="I82" s="9">
        <f t="shared" si="8"/>
        <v>5.4114074472459148E-3</v>
      </c>
      <c r="J82" s="9">
        <v>1.0867078471745596E-2</v>
      </c>
      <c r="K82" s="9">
        <v>-0.99116201849031227</v>
      </c>
      <c r="L82" s="9">
        <f t="shared" si="9"/>
        <v>9.500511324989976E-4</v>
      </c>
      <c r="M82" s="9">
        <v>3.0981767180925668</v>
      </c>
      <c r="N82" s="9">
        <v>1.1339560144430187E-2</v>
      </c>
      <c r="O82" s="9">
        <v>2.1878152681350973</v>
      </c>
      <c r="Q82" s="22"/>
      <c r="R82" s="23"/>
    </row>
    <row r="83" spans="1:18" ht="11" customHeight="1" x14ac:dyDescent="0.2">
      <c r="A83" s="7">
        <v>39722</v>
      </c>
      <c r="B83" s="8">
        <v>162.5</v>
      </c>
      <c r="C83" s="9">
        <f t="shared" si="5"/>
        <v>-10.599999999999994</v>
      </c>
      <c r="D83" s="9">
        <v>-1.1642105263157891</v>
      </c>
      <c r="E83" s="9">
        <f t="shared" si="6"/>
        <v>89.034122991689642</v>
      </c>
      <c r="F83" s="9">
        <v>285.06546080627095</v>
      </c>
      <c r="G83" s="9">
        <v>16.883881686575247</v>
      </c>
      <c r="H83" s="9">
        <f t="shared" si="7"/>
        <v>-0.55886375235540842</v>
      </c>
      <c r="I83" s="9">
        <f t="shared" si="8"/>
        <v>-0.17454918572763833</v>
      </c>
      <c r="J83" s="9">
        <v>1.0867078471745596E-2</v>
      </c>
      <c r="K83" s="9">
        <v>-0.99116201849031227</v>
      </c>
      <c r="L83" s="9">
        <f t="shared" si="9"/>
        <v>9.754921290632905E-2</v>
      </c>
      <c r="M83" s="9">
        <v>3.0981767180925668</v>
      </c>
      <c r="N83" s="9">
        <v>1.1339560144430187E-2</v>
      </c>
      <c r="O83" s="9">
        <v>2.1878152681350973</v>
      </c>
      <c r="Q83" s="22"/>
      <c r="R83" s="23"/>
    </row>
    <row r="84" spans="1:18" ht="11" customHeight="1" x14ac:dyDescent="0.2">
      <c r="A84" s="7">
        <v>39753</v>
      </c>
      <c r="B84" s="8">
        <v>116.8</v>
      </c>
      <c r="C84" s="9">
        <f t="shared" si="5"/>
        <v>-45.7</v>
      </c>
      <c r="D84" s="9">
        <v>-1.1642105263157891</v>
      </c>
      <c r="E84" s="9">
        <f t="shared" si="6"/>
        <v>1983.4365440443214</v>
      </c>
      <c r="F84" s="9">
        <v>285.06546080627095</v>
      </c>
      <c r="G84" s="9">
        <v>16.883881686575247</v>
      </c>
      <c r="H84" s="9">
        <f t="shared" si="7"/>
        <v>-2.6377695781353179</v>
      </c>
      <c r="I84" s="9">
        <f t="shared" si="8"/>
        <v>-18.353147944490892</v>
      </c>
      <c r="J84" s="9">
        <v>1.0867078471745596E-2</v>
      </c>
      <c r="K84" s="9">
        <v>-0.99116201849031227</v>
      </c>
      <c r="L84" s="9">
        <f t="shared" si="9"/>
        <v>48.411375310994814</v>
      </c>
      <c r="M84" s="9">
        <v>3.0981767180925668</v>
      </c>
      <c r="N84" s="9">
        <v>1.1339560144430187E-2</v>
      </c>
      <c r="O84" s="9">
        <v>2.1878152681350973</v>
      </c>
      <c r="Q84" s="22"/>
      <c r="R84" s="23"/>
    </row>
    <row r="85" spans="1:18" ht="11" customHeight="1" x14ac:dyDescent="0.2">
      <c r="A85" s="7">
        <v>39783</v>
      </c>
      <c r="B85" s="8">
        <v>133.6</v>
      </c>
      <c r="C85" s="9">
        <f t="shared" si="5"/>
        <v>16.799999999999997</v>
      </c>
      <c r="D85" s="9">
        <v>-1.1642105263157891</v>
      </c>
      <c r="E85" s="9">
        <f t="shared" si="6"/>
        <v>322.71285983379488</v>
      </c>
      <c r="F85" s="9">
        <v>285.06546080627095</v>
      </c>
      <c r="G85" s="9">
        <v>16.883881686575247</v>
      </c>
      <c r="H85" s="9">
        <f t="shared" si="7"/>
        <v>1.0639858096494204</v>
      </c>
      <c r="I85" s="9">
        <f t="shared" si="8"/>
        <v>1.2045019501253682</v>
      </c>
      <c r="J85" s="9">
        <v>1.0867078471745596E-2</v>
      </c>
      <c r="K85" s="9">
        <v>-0.99116201849031227</v>
      </c>
      <c r="L85" s="9">
        <f t="shared" si="9"/>
        <v>1.2815729826284454</v>
      </c>
      <c r="M85" s="9">
        <v>3.0981767180925668</v>
      </c>
      <c r="N85" s="9">
        <v>1.1339560144430187E-2</v>
      </c>
      <c r="O85" s="9">
        <v>2.1878152681350973</v>
      </c>
      <c r="Q85" s="22"/>
      <c r="R85" s="23"/>
    </row>
    <row r="86" spans="1:18" ht="11" customHeight="1" x14ac:dyDescent="0.2">
      <c r="A86" s="7">
        <v>39814</v>
      </c>
      <c r="B86" s="8">
        <v>135.19999999999999</v>
      </c>
      <c r="C86" s="9">
        <f t="shared" si="5"/>
        <v>1.5999999999999943</v>
      </c>
      <c r="D86" s="9">
        <v>-1.1642105263157891</v>
      </c>
      <c r="E86" s="9">
        <f t="shared" si="6"/>
        <v>7.6408598337949796</v>
      </c>
      <c r="F86" s="9">
        <v>285.06546080627095</v>
      </c>
      <c r="G86" s="9">
        <v>16.883881686575247</v>
      </c>
      <c r="H86" s="9">
        <f t="shared" si="7"/>
        <v>0.16371889934017181</v>
      </c>
      <c r="I86" s="9">
        <f t="shared" si="8"/>
        <v>4.3883014043977191E-3</v>
      </c>
      <c r="J86" s="9">
        <v>1.0867078471745596E-2</v>
      </c>
      <c r="K86" s="9">
        <v>-0.99116201849031227</v>
      </c>
      <c r="L86" s="9">
        <f t="shared" si="9"/>
        <v>7.184478759009248E-4</v>
      </c>
      <c r="M86" s="9">
        <v>3.0981767180925668</v>
      </c>
      <c r="N86" s="9">
        <v>1.1339560144430187E-2</v>
      </c>
      <c r="O86" s="9">
        <v>2.1878152681350973</v>
      </c>
      <c r="Q86" s="22"/>
      <c r="R86" s="23"/>
    </row>
    <row r="87" spans="1:18" ht="11" customHeight="1" x14ac:dyDescent="0.2">
      <c r="A87" s="7">
        <v>39845</v>
      </c>
      <c r="B87" s="8">
        <v>103.8</v>
      </c>
      <c r="C87" s="9">
        <f t="shared" si="5"/>
        <v>-31.399999999999991</v>
      </c>
      <c r="D87" s="9">
        <v>-1.1642105263157891</v>
      </c>
      <c r="E87" s="9">
        <f t="shared" si="6"/>
        <v>914.20296509695243</v>
      </c>
      <c r="F87" s="9">
        <v>285.06546080627095</v>
      </c>
      <c r="G87" s="9">
        <v>16.883881686575247</v>
      </c>
      <c r="H87" s="9">
        <f t="shared" si="7"/>
        <v>-1.7908079454101693</v>
      </c>
      <c r="I87" s="9">
        <f t="shared" si="8"/>
        <v>-5.7431087195995474</v>
      </c>
      <c r="J87" s="9">
        <v>1.0867078471745596E-2</v>
      </c>
      <c r="K87" s="9">
        <v>-0.99116201849031227</v>
      </c>
      <c r="L87" s="9">
        <f t="shared" si="9"/>
        <v>10.284804726413295</v>
      </c>
      <c r="M87" s="9">
        <v>3.0981767180925668</v>
      </c>
      <c r="N87" s="9">
        <v>1.1339560144430187E-2</v>
      </c>
      <c r="O87" s="9">
        <v>2.1878152681350973</v>
      </c>
      <c r="Q87" s="22"/>
      <c r="R87" s="23"/>
    </row>
    <row r="88" spans="1:18" ht="11" customHeight="1" x14ac:dyDescent="0.2">
      <c r="A88" s="7">
        <v>39873</v>
      </c>
      <c r="B88" s="8">
        <v>86</v>
      </c>
      <c r="C88" s="9">
        <f t="shared" si="5"/>
        <v>-17.799999999999997</v>
      </c>
      <c r="D88" s="9">
        <v>-1.1642105263157891</v>
      </c>
      <c r="E88" s="9">
        <f t="shared" si="6"/>
        <v>276.74949141274232</v>
      </c>
      <c r="F88" s="9">
        <v>285.06546080627095</v>
      </c>
      <c r="G88" s="9">
        <v>16.883881686575247</v>
      </c>
      <c r="H88" s="9">
        <f t="shared" si="7"/>
        <v>-0.98530597302821055</v>
      </c>
      <c r="I88" s="9">
        <f t="shared" si="8"/>
        <v>-0.95656248971813651</v>
      </c>
      <c r="J88" s="9">
        <v>1.0867078471745596E-2</v>
      </c>
      <c r="K88" s="9">
        <v>-0.99116201849031227</v>
      </c>
      <c r="L88" s="9">
        <f t="shared" si="9"/>
        <v>0.94250673469401614</v>
      </c>
      <c r="M88" s="9">
        <v>3.0981767180925668</v>
      </c>
      <c r="N88" s="9">
        <v>1.1339560144430187E-2</v>
      </c>
      <c r="O88" s="9">
        <v>2.1878152681350973</v>
      </c>
      <c r="Q88" s="22"/>
      <c r="R88" s="23"/>
    </row>
    <row r="89" spans="1:18" ht="11" customHeight="1" x14ac:dyDescent="0.2">
      <c r="A89" s="7">
        <v>39904</v>
      </c>
      <c r="B89" s="8">
        <v>79.8</v>
      </c>
      <c r="C89" s="9">
        <f t="shared" si="5"/>
        <v>-6.2000000000000028</v>
      </c>
      <c r="D89" s="9">
        <v>-1.1642105263157891</v>
      </c>
      <c r="E89" s="9">
        <f t="shared" si="6"/>
        <v>25.359175623268733</v>
      </c>
      <c r="F89" s="9">
        <v>285.06546080627095</v>
      </c>
      <c r="G89" s="9">
        <v>16.883881686575247</v>
      </c>
      <c r="H89" s="9">
        <f t="shared" si="7"/>
        <v>-0.2982601730553634</v>
      </c>
      <c r="I89" s="9">
        <f t="shared" si="8"/>
        <v>-2.6532965756513344E-2</v>
      </c>
      <c r="J89" s="9">
        <v>1.0867078471745596E-2</v>
      </c>
      <c r="K89" s="9">
        <v>-0.99116201849031227</v>
      </c>
      <c r="L89" s="9">
        <f t="shared" si="9"/>
        <v>7.9137269582097002E-3</v>
      </c>
      <c r="M89" s="9">
        <v>3.0981767180925668</v>
      </c>
      <c r="N89" s="9">
        <v>1.1339560144430187E-2</v>
      </c>
      <c r="O89" s="9">
        <v>2.1878152681350973</v>
      </c>
      <c r="Q89" s="22"/>
      <c r="R89" s="23"/>
    </row>
    <row r="90" spans="1:18" ht="11" customHeight="1" x14ac:dyDescent="0.2">
      <c r="A90" s="7">
        <v>39934</v>
      </c>
      <c r="B90" s="8">
        <v>92</v>
      </c>
      <c r="C90" s="9">
        <f t="shared" si="5"/>
        <v>12.200000000000003</v>
      </c>
      <c r="D90" s="9">
        <v>-1.1642105263157891</v>
      </c>
      <c r="E90" s="9">
        <f t="shared" si="6"/>
        <v>178.60212299168984</v>
      </c>
      <c r="F90" s="9">
        <v>285.06546080627095</v>
      </c>
      <c r="G90" s="9">
        <v>16.883881686575247</v>
      </c>
      <c r="H90" s="9">
        <f t="shared" si="7"/>
        <v>0.79153661310846402</v>
      </c>
      <c r="I90" s="9">
        <f t="shared" si="8"/>
        <v>0.49592160034742994</v>
      </c>
      <c r="J90" s="9">
        <v>1.0867078471745596E-2</v>
      </c>
      <c r="K90" s="9">
        <v>-0.99116201849031227</v>
      </c>
      <c r="L90" s="9">
        <f t="shared" si="9"/>
        <v>0.39254010390633393</v>
      </c>
      <c r="M90" s="9">
        <v>3.0981767180925668</v>
      </c>
      <c r="N90" s="9">
        <v>1.1339560144430187E-2</v>
      </c>
      <c r="O90" s="9">
        <v>2.1878152681350973</v>
      </c>
      <c r="Q90" s="22"/>
      <c r="R90" s="23"/>
    </row>
    <row r="91" spans="1:18" ht="11" customHeight="1" x14ac:dyDescent="0.2">
      <c r="A91" s="7">
        <v>39965</v>
      </c>
      <c r="B91" s="8">
        <v>91.8</v>
      </c>
      <c r="C91" s="9">
        <f t="shared" si="5"/>
        <v>-0.20000000000000284</v>
      </c>
      <c r="D91" s="9">
        <v>-1.1642105263157891</v>
      </c>
      <c r="E91" s="9">
        <f t="shared" si="6"/>
        <v>0.92970193905816567</v>
      </c>
      <c r="F91" s="9">
        <v>285.06546080627095</v>
      </c>
      <c r="G91" s="9">
        <v>16.883881686575247</v>
      </c>
      <c r="H91" s="9">
        <f t="shared" si="7"/>
        <v>5.7108344171971526E-2</v>
      </c>
      <c r="I91" s="9">
        <f t="shared" si="8"/>
        <v>1.8625103919259179E-4</v>
      </c>
      <c r="J91" s="9">
        <v>1.0867078471745596E-2</v>
      </c>
      <c r="K91" s="9">
        <v>-0.99116201849031227</v>
      </c>
      <c r="L91" s="9">
        <f t="shared" si="9"/>
        <v>1.0636488448597889E-5</v>
      </c>
      <c r="M91" s="9">
        <v>3.0981767180925668</v>
      </c>
      <c r="N91" s="9">
        <v>1.1339560144430187E-2</v>
      </c>
      <c r="O91" s="9">
        <v>2.1878152681350973</v>
      </c>
      <c r="Q91" s="22"/>
      <c r="R91" s="23"/>
    </row>
    <row r="92" spans="1:18" ht="16" x14ac:dyDescent="0.2">
      <c r="A92" s="7">
        <v>39995</v>
      </c>
      <c r="B92" s="8">
        <v>105.15</v>
      </c>
      <c r="C92" s="9">
        <f t="shared" si="5"/>
        <v>13.350000000000009</v>
      </c>
      <c r="D92" s="9">
        <v>-1.1642105263157891</v>
      </c>
      <c r="E92" s="9">
        <f t="shared" si="6"/>
        <v>210.66230720221631</v>
      </c>
      <c r="F92" s="9">
        <v>285.06546080627095</v>
      </c>
      <c r="G92" s="9">
        <v>16.883881686575247</v>
      </c>
      <c r="H92" s="9">
        <f t="shared" si="7"/>
        <v>0.85964891224370354</v>
      </c>
      <c r="I92" s="9">
        <f t="shared" si="8"/>
        <v>0.63527732446059393</v>
      </c>
      <c r="J92" s="9">
        <v>1.0867078471745596E-2</v>
      </c>
      <c r="K92" s="9">
        <v>-0.99116201849031227</v>
      </c>
      <c r="L92" s="9">
        <f t="shared" si="9"/>
        <v>0.5461154609456399</v>
      </c>
      <c r="M92" s="9">
        <v>3.0981767180925668</v>
      </c>
      <c r="N92" s="9">
        <v>1.1339560144430187E-2</v>
      </c>
      <c r="O92" s="9">
        <v>2.1878152681350973</v>
      </c>
      <c r="Q92" s="22"/>
      <c r="R92" s="23"/>
    </row>
    <row r="93" spans="1:18" ht="16" x14ac:dyDescent="0.2">
      <c r="A93" s="7">
        <v>40026</v>
      </c>
      <c r="B93" s="8">
        <v>125.35</v>
      </c>
      <c r="C93" s="9">
        <f t="shared" si="5"/>
        <v>20.199999999999989</v>
      </c>
      <c r="D93" s="9">
        <v>-1.1642105263157891</v>
      </c>
      <c r="E93" s="9">
        <f t="shared" si="6"/>
        <v>456.42949141274181</v>
      </c>
      <c r="F93" s="9">
        <v>285.06546080627095</v>
      </c>
      <c r="G93" s="9">
        <v>16.883881686575247</v>
      </c>
      <c r="H93" s="9">
        <f t="shared" si="7"/>
        <v>1.2653613027449095</v>
      </c>
      <c r="I93" s="9">
        <f t="shared" si="8"/>
        <v>2.0260196175001437</v>
      </c>
      <c r="J93" s="9">
        <v>1.0867078471745596E-2</v>
      </c>
      <c r="K93" s="9">
        <v>-0.99116201849031227</v>
      </c>
      <c r="L93" s="9">
        <f t="shared" si="9"/>
        <v>2.5636468225867248</v>
      </c>
      <c r="M93" s="9">
        <v>3.0981767180925668</v>
      </c>
      <c r="N93" s="9">
        <v>1.1339560144430187E-2</v>
      </c>
      <c r="O93" s="9">
        <v>2.1878152681350973</v>
      </c>
      <c r="Q93" s="22"/>
      <c r="R93" s="23"/>
    </row>
    <row r="94" spans="1:18" x14ac:dyDescent="0.15">
      <c r="A94" s="7">
        <v>40057</v>
      </c>
      <c r="B94" s="8">
        <v>135.85</v>
      </c>
      <c r="C94" s="9">
        <f t="shared" si="5"/>
        <v>10.5</v>
      </c>
      <c r="D94" s="9">
        <v>-1.1642105263157891</v>
      </c>
      <c r="E94" s="9">
        <f t="shared" si="6"/>
        <v>136.05380720221606</v>
      </c>
      <c r="F94" s="9">
        <v>285.06546080627095</v>
      </c>
      <c r="G94" s="9">
        <v>16.883881686575247</v>
      </c>
      <c r="H94" s="9">
        <f t="shared" si="7"/>
        <v>0.69084886656071898</v>
      </c>
      <c r="I94" s="9">
        <f t="shared" si="8"/>
        <v>0.32972292830943295</v>
      </c>
      <c r="J94" s="9">
        <v>1.0867078471745596E-2</v>
      </c>
      <c r="K94" s="9">
        <v>-0.99116201849031227</v>
      </c>
      <c r="L94" s="9">
        <f t="shared" si="9"/>
        <v>0.22778871130165296</v>
      </c>
      <c r="M94" s="9">
        <v>3.0981767180925668</v>
      </c>
      <c r="N94" s="9">
        <v>1.1339560144430187E-2</v>
      </c>
      <c r="O94" s="9">
        <v>2.1878152681350973</v>
      </c>
    </row>
    <row r="95" spans="1:18" x14ac:dyDescent="0.15">
      <c r="A95" s="7">
        <v>40087</v>
      </c>
      <c r="B95" s="8">
        <v>129.9</v>
      </c>
      <c r="C95" s="9">
        <f t="shared" si="5"/>
        <v>-5.9499999999999886</v>
      </c>
      <c r="D95" s="9">
        <v>-1.1642105263157891</v>
      </c>
      <c r="E95" s="9">
        <f t="shared" si="6"/>
        <v>22.903780886426489</v>
      </c>
      <c r="F95" s="9">
        <v>285.06546080627095</v>
      </c>
      <c r="G95" s="9">
        <v>16.883881686575247</v>
      </c>
      <c r="H95" s="9">
        <f t="shared" si="7"/>
        <v>-0.28345315150422362</v>
      </c>
      <c r="I95" s="9">
        <f t="shared" si="8"/>
        <v>-2.2774238784514903E-2</v>
      </c>
      <c r="J95" s="9">
        <v>1.0867078471745596E-2</v>
      </c>
      <c r="K95" s="9">
        <v>-0.99116201849031227</v>
      </c>
      <c r="L95" s="9">
        <f t="shared" si="9"/>
        <v>6.4554297565804688E-3</v>
      </c>
      <c r="M95" s="9">
        <v>3.0981767180925668</v>
      </c>
      <c r="N95" s="9">
        <v>1.1339560144430187E-2</v>
      </c>
      <c r="O95" s="9">
        <v>2.1878152681350973</v>
      </c>
    </row>
    <row r="96" spans="1:18" x14ac:dyDescent="0.15">
      <c r="A96" s="7">
        <v>40118</v>
      </c>
      <c r="B96" s="8">
        <v>133.9</v>
      </c>
      <c r="C96" s="9">
        <f t="shared" si="5"/>
        <v>4</v>
      </c>
      <c r="D96" s="9">
        <v>-1.1642105263157891</v>
      </c>
      <c r="E96" s="9">
        <f t="shared" si="6"/>
        <v>26.669070360110798</v>
      </c>
      <c r="F96" s="9">
        <v>285.06546080627095</v>
      </c>
      <c r="G96" s="9">
        <v>16.883881686575247</v>
      </c>
      <c r="H96" s="9">
        <f t="shared" si="7"/>
        <v>0.30586630623110611</v>
      </c>
      <c r="I96" s="9">
        <f t="shared" si="8"/>
        <v>2.8615076756731795E-2</v>
      </c>
      <c r="J96" s="9">
        <v>1.0867078471745596E-2</v>
      </c>
      <c r="K96" s="9">
        <v>-0.99116201849031227</v>
      </c>
      <c r="L96" s="9">
        <f t="shared" si="9"/>
        <v>8.752387830101134E-3</v>
      </c>
      <c r="M96" s="9">
        <v>3.0981767180925668</v>
      </c>
      <c r="N96" s="9">
        <v>1.1339560144430187E-2</v>
      </c>
      <c r="O96" s="9">
        <v>2.1878152681350973</v>
      </c>
    </row>
    <row r="97" spans="1:15" x14ac:dyDescent="0.15">
      <c r="A97" s="7">
        <v>40148</v>
      </c>
      <c r="B97" s="8">
        <v>142.4</v>
      </c>
      <c r="C97" s="9">
        <f t="shared" si="5"/>
        <v>8.5</v>
      </c>
      <c r="D97" s="9">
        <v>-1.1642105263157891</v>
      </c>
      <c r="E97" s="9">
        <f t="shared" si="6"/>
        <v>93.396965096952911</v>
      </c>
      <c r="F97" s="9">
        <v>285.06546080627095</v>
      </c>
      <c r="G97" s="9">
        <v>16.883881686575247</v>
      </c>
      <c r="H97" s="9">
        <f t="shared" si="7"/>
        <v>0.57239269415160732</v>
      </c>
      <c r="I97" s="9">
        <f t="shared" si="8"/>
        <v>0.18753496241257886</v>
      </c>
      <c r="J97" s="9">
        <v>1.0867078471745596E-2</v>
      </c>
      <c r="K97" s="9">
        <v>-0.99116201849031227</v>
      </c>
      <c r="L97" s="9">
        <f t="shared" si="9"/>
        <v>0.10734364238295643</v>
      </c>
      <c r="M97" s="9">
        <v>3.0981767180925668</v>
      </c>
      <c r="N97" s="9">
        <v>1.1339560144430187E-2</v>
      </c>
      <c r="O97" s="9">
        <v>2.1878152681350973</v>
      </c>
    </row>
    <row r="98" spans="1:15" x14ac:dyDescent="0.15">
      <c r="A98" s="16" t="s">
        <v>5</v>
      </c>
      <c r="B98" s="9"/>
      <c r="C98" s="9">
        <f>SUM(C3:C97)</f>
        <v>-110.59999999999997</v>
      </c>
      <c r="D98" s="9"/>
      <c r="E98" s="9">
        <f>SUM(E3:E97)</f>
        <v>26796.15331578947</v>
      </c>
      <c r="F98" s="9"/>
      <c r="G98" s="9"/>
      <c r="H98" s="9"/>
      <c r="I98" s="9">
        <f>SUM(I3:I97)</f>
        <v>-91.207772269919047</v>
      </c>
      <c r="J98" s="9"/>
      <c r="K98" s="9"/>
      <c r="L98" s="9">
        <f>SUM(L3:L97)</f>
        <v>466.15494065914544</v>
      </c>
      <c r="M98" s="9"/>
      <c r="N98" s="9"/>
      <c r="O98" s="9"/>
    </row>
  </sheetData>
  <mergeCells count="1">
    <mergeCell ref="Q1:R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topLeftCell="G1" workbookViewId="0">
      <selection activeCell="M1" sqref="M1:N1048576"/>
    </sheetView>
  </sheetViews>
  <sheetFormatPr baseColWidth="10" defaultRowHeight="11" x14ac:dyDescent="0.15"/>
  <cols>
    <col min="1" max="4" width="10.83203125" style="1"/>
    <col min="5" max="5" width="15.5" style="1" customWidth="1"/>
    <col min="6" max="6" width="13" style="1" customWidth="1"/>
    <col min="7" max="7" width="10.83203125" style="1"/>
    <col min="8" max="8" width="14.6640625" style="1" customWidth="1"/>
    <col min="9" max="9" width="18.33203125" style="1" customWidth="1"/>
    <col min="10" max="10" width="18.6640625" style="1" customWidth="1"/>
    <col min="11" max="11" width="10.83203125" style="1"/>
    <col min="12" max="12" width="16.5" style="1" customWidth="1"/>
    <col min="13" max="13" width="15.83203125" style="1" customWidth="1"/>
    <col min="14" max="14" width="20.1640625" style="1" customWidth="1"/>
    <col min="15" max="16" width="10.83203125" style="1"/>
    <col min="17" max="17" width="19.5" style="1" customWidth="1"/>
    <col min="18" max="18" width="26.5" style="1" customWidth="1"/>
    <col min="19" max="16384" width="10.83203125" style="1"/>
  </cols>
  <sheetData>
    <row r="1" spans="1:18" s="4" customFormat="1" ht="38" customHeight="1" x14ac:dyDescent="0.2">
      <c r="A1" s="5" t="s">
        <v>0</v>
      </c>
      <c r="B1" s="5" t="s">
        <v>1</v>
      </c>
      <c r="C1" s="5" t="s">
        <v>2</v>
      </c>
      <c r="D1" s="6" t="s">
        <v>4</v>
      </c>
      <c r="E1" s="5"/>
      <c r="F1" s="6" t="s">
        <v>6</v>
      </c>
      <c r="G1" s="6" t="s">
        <v>7</v>
      </c>
      <c r="H1" s="5"/>
      <c r="I1" s="5"/>
      <c r="J1" s="5"/>
      <c r="K1" s="6" t="s">
        <v>8</v>
      </c>
      <c r="L1" s="5"/>
      <c r="M1" s="5"/>
      <c r="N1" s="5"/>
      <c r="O1" s="6" t="s">
        <v>9</v>
      </c>
      <c r="Q1" s="26" t="s">
        <v>14</v>
      </c>
      <c r="R1" s="27"/>
    </row>
    <row r="2" spans="1:18" ht="16" x14ac:dyDescent="0.2">
      <c r="A2" s="7">
        <v>40179</v>
      </c>
      <c r="B2" s="8">
        <v>135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Q2" s="15" t="s">
        <v>3</v>
      </c>
      <c r="R2" s="9">
        <v>1.7438888888888888</v>
      </c>
    </row>
    <row r="3" spans="1:18" ht="16" x14ac:dyDescent="0.2">
      <c r="A3" s="7">
        <v>40210</v>
      </c>
      <c r="B3" s="8">
        <v>136.5</v>
      </c>
      <c r="C3" s="9">
        <f>B3-B2</f>
        <v>1.5</v>
      </c>
      <c r="D3" s="9">
        <f>C93/90</f>
        <v>1.7438888888888888</v>
      </c>
      <c r="E3" s="9">
        <f>(C3-D3)^2</f>
        <v>5.9481790123456758E-2</v>
      </c>
      <c r="F3" s="9">
        <f>E93/89</f>
        <v>335.77791167290889</v>
      </c>
      <c r="G3" s="9">
        <f>F3^(1/2)</f>
        <v>18.324243822676802</v>
      </c>
      <c r="H3" s="9">
        <f>(C3-D3)/G3</f>
        <v>-1.33096291038798E-2</v>
      </c>
      <c r="I3" s="9">
        <f>H3^3</f>
        <v>-2.357750576962398E-6</v>
      </c>
      <c r="J3" s="9">
        <f>90/(89*88)</f>
        <v>1.1491317671092951E-2</v>
      </c>
      <c r="K3" s="9">
        <f>I93*J3</f>
        <v>-0.63197755751358564</v>
      </c>
      <c r="L3" s="9">
        <f>((C3-D3)/G3)^4</f>
        <v>3.1380785698828124E-8</v>
      </c>
      <c r="M3" s="9">
        <f>23763/(88*87)</f>
        <v>3.1038401253918497</v>
      </c>
      <c r="N3" s="9">
        <f>8190/(89*88*87)</f>
        <v>1.2019654115740904E-2</v>
      </c>
      <c r="O3" s="9">
        <f>L93*N3-M3</f>
        <v>2.2356180670947525</v>
      </c>
      <c r="Q3" s="15" t="s">
        <v>10</v>
      </c>
      <c r="R3" s="9">
        <v>335.77791167290889</v>
      </c>
    </row>
    <row r="4" spans="1:18" ht="16" x14ac:dyDescent="0.2">
      <c r="A4" s="7">
        <v>40238</v>
      </c>
      <c r="B4" s="8">
        <v>113.5</v>
      </c>
      <c r="C4" s="9">
        <f t="shared" ref="C4:C67" si="0">B4-B3</f>
        <v>-23</v>
      </c>
      <c r="D4" s="9">
        <v>1.7438888888888888</v>
      </c>
      <c r="E4" s="9">
        <f t="shared" ref="E4:E67" si="1">(C4-D4)^2</f>
        <v>612.26003734567905</v>
      </c>
      <c r="F4" s="9">
        <v>335.77791167290889</v>
      </c>
      <c r="G4" s="9">
        <v>18.324243822676802</v>
      </c>
      <c r="H4" s="9">
        <f t="shared" ref="H4:H67" si="2">(C4-D4)/G4</f>
        <v>-1.3503361518398693</v>
      </c>
      <c r="I4" s="9">
        <f t="shared" ref="I4:I67" si="3">H4^3</f>
        <v>-2.462213367864611</v>
      </c>
      <c r="J4" s="9">
        <v>1.1491317671092951E-2</v>
      </c>
      <c r="K4" s="9">
        <v>-0.63197755751358564</v>
      </c>
      <c r="L4" s="9">
        <f t="shared" ref="L4:L67" si="4">((C4-D4)/G4)^4</f>
        <v>3.3248157241709833</v>
      </c>
      <c r="M4" s="9">
        <v>3.1038401253918497</v>
      </c>
      <c r="N4" s="9">
        <v>1.2019654115740904E-2</v>
      </c>
      <c r="O4" s="9">
        <v>2.2356180670947525</v>
      </c>
      <c r="Q4" s="15" t="s">
        <v>11</v>
      </c>
      <c r="R4" s="9">
        <v>18.324243822676802</v>
      </c>
    </row>
    <row r="5" spans="1:18" ht="16" x14ac:dyDescent="0.2">
      <c r="A5" s="7">
        <v>40269</v>
      </c>
      <c r="B5" s="8">
        <v>124.8</v>
      </c>
      <c r="C5" s="9">
        <f t="shared" si="0"/>
        <v>11.299999999999997</v>
      </c>
      <c r="D5" s="9">
        <v>1.7438888888888888</v>
      </c>
      <c r="E5" s="9">
        <f t="shared" si="1"/>
        <v>91.31925956790117</v>
      </c>
      <c r="F5" s="9">
        <v>335.77791167290889</v>
      </c>
      <c r="G5" s="9">
        <v>18.324243822676802</v>
      </c>
      <c r="H5" s="9">
        <f t="shared" si="2"/>
        <v>0.52150097999051581</v>
      </c>
      <c r="I5" s="9">
        <f t="shared" si="3"/>
        <v>0.14182911293777947</v>
      </c>
      <c r="J5" s="9">
        <v>1.1491317671092951E-2</v>
      </c>
      <c r="K5" s="9">
        <v>-0.63197755751358564</v>
      </c>
      <c r="L5" s="9">
        <f t="shared" si="4"/>
        <v>7.3964021388237544E-2</v>
      </c>
      <c r="M5" s="9">
        <v>3.1038401253918497</v>
      </c>
      <c r="N5" s="9">
        <v>1.2019654115740904E-2</v>
      </c>
      <c r="O5" s="9">
        <v>2.2356180670947525</v>
      </c>
      <c r="Q5" s="15" t="s">
        <v>12</v>
      </c>
      <c r="R5" s="9">
        <v>-0.63197755751358564</v>
      </c>
    </row>
    <row r="6" spans="1:18" ht="16" x14ac:dyDescent="0.2">
      <c r="A6" s="7">
        <v>40299</v>
      </c>
      <c r="B6" s="8">
        <v>126.7</v>
      </c>
      <c r="C6" s="9">
        <f t="shared" si="0"/>
        <v>1.9000000000000057</v>
      </c>
      <c r="D6" s="9">
        <v>1.7438888888888888</v>
      </c>
      <c r="E6" s="9">
        <f t="shared" si="1"/>
        <v>2.4370679012347476E-2</v>
      </c>
      <c r="F6" s="9">
        <v>335.77791167290889</v>
      </c>
      <c r="G6" s="9">
        <v>18.324243822676802</v>
      </c>
      <c r="H6" s="9">
        <f t="shared" si="2"/>
        <v>8.5193753489529907E-3</v>
      </c>
      <c r="I6" s="9">
        <f t="shared" si="3"/>
        <v>6.1833418696489684E-7</v>
      </c>
      <c r="J6" s="9">
        <v>1.1491317671092951E-2</v>
      </c>
      <c r="K6" s="9">
        <v>-0.63197755751358564</v>
      </c>
      <c r="L6" s="9">
        <f t="shared" si="4"/>
        <v>5.2678210298436322E-9</v>
      </c>
      <c r="M6" s="9">
        <v>3.1038401253918497</v>
      </c>
      <c r="N6" s="9">
        <v>1.2019654115740904E-2</v>
      </c>
      <c r="O6" s="9">
        <v>2.2356180670947525</v>
      </c>
      <c r="Q6" s="24" t="s">
        <v>13</v>
      </c>
      <c r="R6" s="9">
        <v>2.2356180670947525</v>
      </c>
    </row>
    <row r="7" spans="1:18" ht="16" x14ac:dyDescent="0.2">
      <c r="A7" s="7">
        <v>40330</v>
      </c>
      <c r="B7" s="8">
        <v>129.5</v>
      </c>
      <c r="C7" s="9">
        <f t="shared" si="0"/>
        <v>2.7999999999999972</v>
      </c>
      <c r="D7" s="9">
        <v>1.7438888888888888</v>
      </c>
      <c r="E7" s="9">
        <f t="shared" si="1"/>
        <v>1.1153706790123399</v>
      </c>
      <c r="F7" s="9">
        <v>335.77791167290889</v>
      </c>
      <c r="G7" s="9">
        <v>18.324243822676802</v>
      </c>
      <c r="H7" s="9">
        <f t="shared" si="2"/>
        <v>5.7634635367825607E-2</v>
      </c>
      <c r="I7" s="9">
        <f t="shared" si="3"/>
        <v>1.9144791884780427E-4</v>
      </c>
      <c r="J7" s="9">
        <v>1.1491317671092951E-2</v>
      </c>
      <c r="K7" s="9">
        <v>-0.63197755751358564</v>
      </c>
      <c r="L7" s="9">
        <f t="shared" si="4"/>
        <v>1.1034030994722266E-5</v>
      </c>
      <c r="M7" s="9">
        <v>3.1038401253918497</v>
      </c>
      <c r="N7" s="9">
        <v>1.2019654115740904E-2</v>
      </c>
      <c r="O7" s="9">
        <v>2.2356180670947525</v>
      </c>
      <c r="Q7" s="22"/>
      <c r="R7" s="23"/>
    </row>
    <row r="8" spans="1:18" ht="16" x14ac:dyDescent="0.2">
      <c r="A8" s="7">
        <v>40360</v>
      </c>
      <c r="B8" s="8">
        <v>128</v>
      </c>
      <c r="C8" s="9">
        <f t="shared" si="0"/>
        <v>-1.5</v>
      </c>
      <c r="D8" s="9">
        <v>1.7438888888888888</v>
      </c>
      <c r="E8" s="9">
        <f t="shared" si="1"/>
        <v>10.522815123456789</v>
      </c>
      <c r="F8" s="9">
        <v>335.77791167290889</v>
      </c>
      <c r="G8" s="9">
        <v>18.324243822676802</v>
      </c>
      <c r="H8" s="9">
        <f t="shared" si="2"/>
        <v>-0.1770271625001234</v>
      </c>
      <c r="I8" s="9">
        <f t="shared" si="3"/>
        <v>-5.5477863136916897E-3</v>
      </c>
      <c r="J8" s="9">
        <v>1.1491317671092951E-2</v>
      </c>
      <c r="K8" s="9">
        <v>-0.63197755751358564</v>
      </c>
      <c r="L8" s="9">
        <f t="shared" si="4"/>
        <v>9.8210886926985942E-4</v>
      </c>
      <c r="M8" s="9">
        <v>3.1038401253918497</v>
      </c>
      <c r="N8" s="9">
        <v>1.2019654115740904E-2</v>
      </c>
      <c r="O8" s="9">
        <v>2.2356180670947525</v>
      </c>
      <c r="Q8" s="22"/>
      <c r="R8" s="23"/>
    </row>
    <row r="9" spans="1:18" ht="16" x14ac:dyDescent="0.2">
      <c r="A9" s="7">
        <v>40391</v>
      </c>
      <c r="B9" s="8">
        <v>142.5</v>
      </c>
      <c r="C9" s="9">
        <f t="shared" si="0"/>
        <v>14.5</v>
      </c>
      <c r="D9" s="9">
        <v>1.7438888888888888</v>
      </c>
      <c r="E9" s="9">
        <f t="shared" si="1"/>
        <v>162.71837067901234</v>
      </c>
      <c r="F9" s="9">
        <v>335.77791167290889</v>
      </c>
      <c r="G9" s="9">
        <v>18.324243822676802</v>
      </c>
      <c r="H9" s="9">
        <f t="shared" si="2"/>
        <v>0.69613301561317575</v>
      </c>
      <c r="I9" s="9">
        <f t="shared" si="3"/>
        <v>0.33734687761947413</v>
      </c>
      <c r="J9" s="9">
        <v>1.1491317671092951E-2</v>
      </c>
      <c r="K9" s="9">
        <v>-0.63197755751358564</v>
      </c>
      <c r="L9" s="9">
        <f t="shared" si="4"/>
        <v>0.23483829922493346</v>
      </c>
      <c r="M9" s="9">
        <v>3.1038401253918497</v>
      </c>
      <c r="N9" s="9">
        <v>1.2019654115740904E-2</v>
      </c>
      <c r="O9" s="9">
        <v>2.2356180670947525</v>
      </c>
      <c r="Q9" s="22"/>
      <c r="R9" s="23"/>
    </row>
    <row r="10" spans="1:18" ht="16" x14ac:dyDescent="0.2">
      <c r="A10" s="7">
        <v>40422</v>
      </c>
      <c r="B10" s="8">
        <v>136.69999999999999</v>
      </c>
      <c r="C10" s="9">
        <f t="shared" si="0"/>
        <v>-5.8000000000000114</v>
      </c>
      <c r="D10" s="9">
        <v>1.7438888888888888</v>
      </c>
      <c r="E10" s="9">
        <f t="shared" si="1"/>
        <v>56.910259567901406</v>
      </c>
      <c r="F10" s="9">
        <v>335.77791167290889</v>
      </c>
      <c r="G10" s="9">
        <v>18.324243822676802</v>
      </c>
      <c r="H10" s="9">
        <f t="shared" si="2"/>
        <v>-0.41168896036807318</v>
      </c>
      <c r="I10" s="9">
        <f t="shared" si="3"/>
        <v>-6.9776256213689561E-2</v>
      </c>
      <c r="J10" s="9">
        <v>1.1491317671092951E-2</v>
      </c>
      <c r="K10" s="9">
        <v>-0.63197755751358564</v>
      </c>
      <c r="L10" s="9">
        <f t="shared" si="4"/>
        <v>2.8726114378990159E-2</v>
      </c>
      <c r="M10" s="9">
        <v>3.1038401253918497</v>
      </c>
      <c r="N10" s="9">
        <v>1.2019654115740904E-2</v>
      </c>
      <c r="O10" s="9">
        <v>2.2356180670947525</v>
      </c>
      <c r="Q10" s="22"/>
      <c r="R10" s="23"/>
    </row>
    <row r="11" spans="1:18" ht="16" x14ac:dyDescent="0.2">
      <c r="A11" s="7">
        <v>40452</v>
      </c>
      <c r="B11" s="8">
        <v>142.80000000000001</v>
      </c>
      <c r="C11" s="9">
        <f t="shared" si="0"/>
        <v>6.1000000000000227</v>
      </c>
      <c r="D11" s="9">
        <v>1.7438888888888888</v>
      </c>
      <c r="E11" s="9">
        <f t="shared" si="1"/>
        <v>18.975704012345879</v>
      </c>
      <c r="F11" s="9">
        <v>335.77791167290889</v>
      </c>
      <c r="G11" s="9">
        <v>18.324243822676802</v>
      </c>
      <c r="H11" s="9">
        <f t="shared" si="2"/>
        <v>0.23772392210369497</v>
      </c>
      <c r="I11" s="9">
        <f t="shared" si="3"/>
        <v>1.3434411930252159E-2</v>
      </c>
      <c r="J11" s="9">
        <v>1.1491317671092951E-2</v>
      </c>
      <c r="K11" s="9">
        <v>-0.63197755751358564</v>
      </c>
      <c r="L11" s="9">
        <f t="shared" si="4"/>
        <v>3.1936810952162146E-3</v>
      </c>
      <c r="M11" s="9">
        <v>3.1038401253918497</v>
      </c>
      <c r="N11" s="9">
        <v>1.2019654115740904E-2</v>
      </c>
      <c r="O11" s="9">
        <v>2.2356180670947525</v>
      </c>
      <c r="Q11" s="22"/>
      <c r="R11" s="23"/>
    </row>
    <row r="12" spans="1:18" ht="16" x14ac:dyDescent="0.2">
      <c r="A12" s="7">
        <v>40483</v>
      </c>
      <c r="B12" s="8">
        <v>155.69999999999999</v>
      </c>
      <c r="C12" s="9">
        <f t="shared" si="0"/>
        <v>12.899999999999977</v>
      </c>
      <c r="D12" s="9">
        <v>1.7438888888888888</v>
      </c>
      <c r="E12" s="9">
        <f t="shared" si="1"/>
        <v>124.45881512345626</v>
      </c>
      <c r="F12" s="9">
        <v>335.77791167290889</v>
      </c>
      <c r="G12" s="9">
        <v>18.324243822676802</v>
      </c>
      <c r="H12" s="9">
        <f t="shared" si="2"/>
        <v>0.60881699780184462</v>
      </c>
      <c r="I12" s="9">
        <f t="shared" si="3"/>
        <v>0.22566297406498198</v>
      </c>
      <c r="J12" s="9">
        <v>1.1491317671092951E-2</v>
      </c>
      <c r="K12" s="9">
        <v>-0.63197755751358564</v>
      </c>
      <c r="L12" s="9">
        <f t="shared" si="4"/>
        <v>0.13738745438527786</v>
      </c>
      <c r="M12" s="9">
        <v>3.1038401253918497</v>
      </c>
      <c r="N12" s="9">
        <v>1.2019654115740904E-2</v>
      </c>
      <c r="O12" s="9">
        <v>2.2356180670947525</v>
      </c>
      <c r="Q12" s="22"/>
      <c r="R12" s="23"/>
    </row>
    <row r="13" spans="1:18" ht="16" x14ac:dyDescent="0.2">
      <c r="A13" s="7">
        <v>40513</v>
      </c>
      <c r="B13" s="8">
        <v>169.5</v>
      </c>
      <c r="C13" s="9">
        <f t="shared" si="0"/>
        <v>13.800000000000011</v>
      </c>
      <c r="D13" s="9">
        <v>1.7438888888888888</v>
      </c>
      <c r="E13" s="9">
        <f t="shared" si="1"/>
        <v>145.34981512345703</v>
      </c>
      <c r="F13" s="9">
        <v>335.77791167290889</v>
      </c>
      <c r="G13" s="9">
        <v>18.324243822676802</v>
      </c>
      <c r="H13" s="9">
        <f t="shared" si="2"/>
        <v>0.65793225782071951</v>
      </c>
      <c r="I13" s="9">
        <f t="shared" si="3"/>
        <v>0.28480233128365079</v>
      </c>
      <c r="J13" s="9">
        <v>1.1491317671092951E-2</v>
      </c>
      <c r="K13" s="9">
        <v>-0.63197755751358564</v>
      </c>
      <c r="L13" s="9">
        <f t="shared" si="4"/>
        <v>0.18738064085405687</v>
      </c>
      <c r="M13" s="9">
        <v>3.1038401253918497</v>
      </c>
      <c r="N13" s="9">
        <v>1.2019654115740904E-2</v>
      </c>
      <c r="O13" s="9">
        <v>2.2356180670947525</v>
      </c>
      <c r="Q13" s="22"/>
      <c r="R13" s="23"/>
    </row>
    <row r="14" spans="1:18" ht="16" x14ac:dyDescent="0.2">
      <c r="A14" s="7">
        <v>40544</v>
      </c>
      <c r="B14" s="8">
        <v>180.8</v>
      </c>
      <c r="C14" s="9">
        <f t="shared" si="0"/>
        <v>11.300000000000011</v>
      </c>
      <c r="D14" s="9">
        <v>1.7438888888888888</v>
      </c>
      <c r="E14" s="9">
        <f t="shared" si="1"/>
        <v>91.31925956790144</v>
      </c>
      <c r="F14" s="9">
        <v>335.77791167290889</v>
      </c>
      <c r="G14" s="9">
        <v>18.324243822676802</v>
      </c>
      <c r="H14" s="9">
        <f t="shared" si="2"/>
        <v>0.52150097999051659</v>
      </c>
      <c r="I14" s="9">
        <f t="shared" si="3"/>
        <v>0.14182911293778014</v>
      </c>
      <c r="J14" s="9">
        <v>1.1491317671092951E-2</v>
      </c>
      <c r="K14" s="9">
        <v>-0.63197755751358564</v>
      </c>
      <c r="L14" s="9">
        <f t="shared" si="4"/>
        <v>7.3964021388237988E-2</v>
      </c>
      <c r="M14" s="9">
        <v>3.1038401253918497</v>
      </c>
      <c r="N14" s="9">
        <v>1.2019654115740904E-2</v>
      </c>
      <c r="O14" s="9">
        <v>2.2356180670947525</v>
      </c>
      <c r="Q14" s="22"/>
      <c r="R14" s="23"/>
    </row>
    <row r="15" spans="1:18" ht="16" x14ac:dyDescent="0.2">
      <c r="A15" s="7">
        <v>40575</v>
      </c>
      <c r="B15" s="8">
        <v>179.1</v>
      </c>
      <c r="C15" s="9">
        <f t="shared" si="0"/>
        <v>-1.7000000000000171</v>
      </c>
      <c r="D15" s="9">
        <v>1.7438888888888888</v>
      </c>
      <c r="E15" s="9">
        <f t="shared" si="1"/>
        <v>11.860370679012462</v>
      </c>
      <c r="F15" s="9">
        <v>335.77791167290889</v>
      </c>
      <c r="G15" s="9">
        <v>18.324243822676802</v>
      </c>
      <c r="H15" s="9">
        <f t="shared" si="2"/>
        <v>-0.18794166472654059</v>
      </c>
      <c r="I15" s="9">
        <f t="shared" si="3"/>
        <v>-6.6384885133803657E-3</v>
      </c>
      <c r="J15" s="9">
        <v>1.1491317671092951E-2</v>
      </c>
      <c r="K15" s="9">
        <v>-0.63197755751358564</v>
      </c>
      <c r="L15" s="9">
        <f t="shared" si="4"/>
        <v>1.2476485824727238E-3</v>
      </c>
      <c r="M15" s="9">
        <v>3.1038401253918497</v>
      </c>
      <c r="N15" s="9">
        <v>1.2019654115740904E-2</v>
      </c>
      <c r="O15" s="9">
        <v>2.2356180670947525</v>
      </c>
      <c r="Q15" s="22"/>
      <c r="R15" s="23"/>
    </row>
    <row r="16" spans="1:18" ht="16" x14ac:dyDescent="0.2">
      <c r="A16" s="7">
        <v>40603</v>
      </c>
      <c r="B16" s="8">
        <v>180.8</v>
      </c>
      <c r="C16" s="9">
        <f t="shared" si="0"/>
        <v>1.7000000000000171</v>
      </c>
      <c r="D16" s="9">
        <v>1.7438888888888888</v>
      </c>
      <c r="E16" s="9">
        <f t="shared" si="1"/>
        <v>1.9262345678997318E-3</v>
      </c>
      <c r="F16" s="9">
        <v>335.77791167290889</v>
      </c>
      <c r="G16" s="9">
        <v>18.324243822676802</v>
      </c>
      <c r="H16" s="9">
        <f t="shared" si="2"/>
        <v>-2.3951268774626295E-3</v>
      </c>
      <c r="I16" s="9">
        <f t="shared" si="3"/>
        <v>-1.3739963307558124E-8</v>
      </c>
      <c r="J16" s="9">
        <v>1.1491317671092951E-2</v>
      </c>
      <c r="K16" s="9">
        <v>-0.63197755751358564</v>
      </c>
      <c r="L16" s="9">
        <f t="shared" si="4"/>
        <v>3.2908955413282792E-11</v>
      </c>
      <c r="M16" s="9">
        <v>3.1038401253918497</v>
      </c>
      <c r="N16" s="9">
        <v>1.2019654115740904E-2</v>
      </c>
      <c r="O16" s="9">
        <v>2.2356180670947525</v>
      </c>
      <c r="Q16" s="22"/>
      <c r="R16" s="23"/>
    </row>
    <row r="17" spans="1:18" ht="16" x14ac:dyDescent="0.2">
      <c r="A17" s="7">
        <v>40634</v>
      </c>
      <c r="B17" s="8">
        <v>188.2</v>
      </c>
      <c r="C17" s="9">
        <f t="shared" si="0"/>
        <v>7.3999999999999773</v>
      </c>
      <c r="D17" s="9">
        <v>1.7438888888888888</v>
      </c>
      <c r="E17" s="9">
        <f t="shared" si="1"/>
        <v>31.991592901234313</v>
      </c>
      <c r="F17" s="9">
        <v>335.77791167290889</v>
      </c>
      <c r="G17" s="9">
        <v>18.324243822676802</v>
      </c>
      <c r="H17" s="9">
        <f t="shared" si="2"/>
        <v>0.30866818657539807</v>
      </c>
      <c r="I17" s="9">
        <f t="shared" si="3"/>
        <v>2.9408685393521931E-2</v>
      </c>
      <c r="J17" s="9">
        <v>1.1491317671092951E-2</v>
      </c>
      <c r="K17" s="9">
        <v>-0.63197755751358564</v>
      </c>
      <c r="L17" s="9">
        <f t="shared" si="4"/>
        <v>9.0775255899848122E-3</v>
      </c>
      <c r="M17" s="9">
        <v>3.1038401253918497</v>
      </c>
      <c r="N17" s="9">
        <v>1.2019654115740904E-2</v>
      </c>
      <c r="O17" s="9">
        <v>2.2356180670947525</v>
      </c>
      <c r="Q17" s="22"/>
      <c r="R17" s="23"/>
    </row>
    <row r="18" spans="1:18" ht="16" x14ac:dyDescent="0.2">
      <c r="A18" s="7">
        <v>40664</v>
      </c>
      <c r="B18" s="8">
        <v>195.8</v>
      </c>
      <c r="C18" s="9">
        <f t="shared" si="0"/>
        <v>7.6000000000000227</v>
      </c>
      <c r="D18" s="9">
        <v>1.7438888888888888</v>
      </c>
      <c r="E18" s="9">
        <f t="shared" si="1"/>
        <v>34.294037345679278</v>
      </c>
      <c r="F18" s="9">
        <v>335.77791167290889</v>
      </c>
      <c r="G18" s="9">
        <v>18.324243822676802</v>
      </c>
      <c r="H18" s="9">
        <f t="shared" si="2"/>
        <v>0.31958268880181678</v>
      </c>
      <c r="I18" s="9">
        <f t="shared" si="3"/>
        <v>3.2639969109934622E-2</v>
      </c>
      <c r="J18" s="9">
        <v>1.1491317671092951E-2</v>
      </c>
      <c r="K18" s="9">
        <v>-0.63197755751358564</v>
      </c>
      <c r="L18" s="9">
        <f t="shared" si="4"/>
        <v>1.0431169090561149E-2</v>
      </c>
      <c r="M18" s="9">
        <v>3.1038401253918497</v>
      </c>
      <c r="N18" s="9">
        <v>1.2019654115740904E-2</v>
      </c>
      <c r="O18" s="9">
        <v>2.2356180670947525</v>
      </c>
      <c r="Q18" s="22"/>
      <c r="R18" s="23"/>
    </row>
    <row r="19" spans="1:18" ht="16" x14ac:dyDescent="0.2">
      <c r="A19" s="7">
        <v>40695</v>
      </c>
      <c r="B19" s="8">
        <v>201.7</v>
      </c>
      <c r="C19" s="9">
        <f t="shared" si="0"/>
        <v>5.8999999999999773</v>
      </c>
      <c r="D19" s="9">
        <v>1.7438888888888888</v>
      </c>
      <c r="E19" s="9">
        <f t="shared" si="1"/>
        <v>17.273259567901047</v>
      </c>
      <c r="F19" s="9">
        <v>335.77791167290889</v>
      </c>
      <c r="G19" s="9">
        <v>18.324243822676802</v>
      </c>
      <c r="H19" s="9">
        <f t="shared" si="2"/>
        <v>0.22680941987727624</v>
      </c>
      <c r="I19" s="9">
        <f t="shared" si="3"/>
        <v>1.1667646518099827E-2</v>
      </c>
      <c r="J19" s="9">
        <v>1.1491317671092951E-2</v>
      </c>
      <c r="K19" s="9">
        <v>-0.63197755751358564</v>
      </c>
      <c r="L19" s="9">
        <f t="shared" si="4"/>
        <v>2.6463321381033438E-3</v>
      </c>
      <c r="M19" s="9">
        <v>3.1038401253918497</v>
      </c>
      <c r="N19" s="9">
        <v>1.2019654115740904E-2</v>
      </c>
      <c r="O19" s="9">
        <v>2.2356180670947525</v>
      </c>
      <c r="Q19" s="22"/>
      <c r="R19" s="23"/>
    </row>
    <row r="20" spans="1:18" ht="16" x14ac:dyDescent="0.2">
      <c r="A20" s="7">
        <v>40725</v>
      </c>
      <c r="B20" s="8">
        <v>199.9</v>
      </c>
      <c r="C20" s="9">
        <f t="shared" si="0"/>
        <v>-1.7999999999999829</v>
      </c>
      <c r="D20" s="9">
        <v>1.7438888888888888</v>
      </c>
      <c r="E20" s="9">
        <f t="shared" si="1"/>
        <v>12.559148456790002</v>
      </c>
      <c r="F20" s="9">
        <v>335.77791167290889</v>
      </c>
      <c r="G20" s="9">
        <v>18.324243822676802</v>
      </c>
      <c r="H20" s="9">
        <f t="shared" si="2"/>
        <v>-0.19339891583974683</v>
      </c>
      <c r="I20" s="9">
        <f t="shared" si="3"/>
        <v>-7.2337268503227308E-3</v>
      </c>
      <c r="J20" s="9">
        <v>1.1491317671092951E-2</v>
      </c>
      <c r="K20" s="9">
        <v>-0.63197755751358564</v>
      </c>
      <c r="L20" s="9">
        <f t="shared" si="4"/>
        <v>1.3989949303332826E-3</v>
      </c>
      <c r="M20" s="9">
        <v>3.1038401253918497</v>
      </c>
      <c r="N20" s="9">
        <v>1.2019654115740904E-2</v>
      </c>
      <c r="O20" s="9">
        <v>2.2356180670947525</v>
      </c>
      <c r="Q20" s="22"/>
      <c r="R20" s="23"/>
    </row>
    <row r="21" spans="1:18" ht="16" x14ac:dyDescent="0.2">
      <c r="A21" s="7">
        <v>40756</v>
      </c>
      <c r="B21" s="8">
        <v>200</v>
      </c>
      <c r="C21" s="9">
        <f t="shared" si="0"/>
        <v>9.9999999999994316E-2</v>
      </c>
      <c r="D21" s="9">
        <v>1.7438888888888888</v>
      </c>
      <c r="E21" s="9">
        <f t="shared" si="1"/>
        <v>2.7023706790123643</v>
      </c>
      <c r="F21" s="9">
        <v>335.77791167290889</v>
      </c>
      <c r="G21" s="9">
        <v>18.324243822676802</v>
      </c>
      <c r="H21" s="9">
        <f t="shared" si="2"/>
        <v>-8.9711144688793792E-2</v>
      </c>
      <c r="I21" s="9">
        <f t="shared" si="3"/>
        <v>-7.2200331993187486E-4</v>
      </c>
      <c r="J21" s="9">
        <v>1.1491317671092951E-2</v>
      </c>
      <c r="K21" s="9">
        <v>-0.63197755751358564</v>
      </c>
      <c r="L21" s="9">
        <f t="shared" si="4"/>
        <v>6.4771744300197898E-5</v>
      </c>
      <c r="M21" s="9">
        <v>3.1038401253918497</v>
      </c>
      <c r="N21" s="9">
        <v>1.2019654115740904E-2</v>
      </c>
      <c r="O21" s="9">
        <v>2.2356180670947525</v>
      </c>
      <c r="Q21" s="22"/>
      <c r="R21" s="23"/>
    </row>
    <row r="22" spans="1:18" ht="16" x14ac:dyDescent="0.2">
      <c r="A22" s="7">
        <v>40787</v>
      </c>
      <c r="B22" s="8">
        <v>173.5</v>
      </c>
      <c r="C22" s="9">
        <f t="shared" si="0"/>
        <v>-26.5</v>
      </c>
      <c r="D22" s="9">
        <v>1.7438888888888888</v>
      </c>
      <c r="E22" s="9">
        <f t="shared" si="1"/>
        <v>797.71725956790124</v>
      </c>
      <c r="F22" s="9">
        <v>335.77791167290889</v>
      </c>
      <c r="G22" s="9">
        <v>18.324243822676802</v>
      </c>
      <c r="H22" s="9">
        <f t="shared" si="2"/>
        <v>-1.5413399408021535</v>
      </c>
      <c r="I22" s="9">
        <f t="shared" si="3"/>
        <v>-3.6618057081639992</v>
      </c>
      <c r="J22" s="9">
        <v>1.1491317671092951E-2</v>
      </c>
      <c r="K22" s="9">
        <v>-0.63197755751358564</v>
      </c>
      <c r="L22" s="9">
        <f t="shared" si="4"/>
        <v>5.6440873934504872</v>
      </c>
      <c r="M22" s="9">
        <v>3.1038401253918497</v>
      </c>
      <c r="N22" s="9">
        <v>1.2019654115740904E-2</v>
      </c>
      <c r="O22" s="9">
        <v>2.2356180670947525</v>
      </c>
      <c r="Q22" s="22"/>
      <c r="R22" s="23"/>
    </row>
    <row r="23" spans="1:18" ht="16" x14ac:dyDescent="0.2">
      <c r="A23" s="7">
        <v>40817</v>
      </c>
      <c r="B23" s="8">
        <v>170.6</v>
      </c>
      <c r="C23" s="9">
        <f t="shared" si="0"/>
        <v>-2.9000000000000057</v>
      </c>
      <c r="D23" s="9">
        <v>1.7438888888888888</v>
      </c>
      <c r="E23" s="9">
        <f t="shared" si="1"/>
        <v>21.56570401234573</v>
      </c>
      <c r="F23" s="9">
        <v>335.77791167290889</v>
      </c>
      <c r="G23" s="9">
        <v>18.324243822676802</v>
      </c>
      <c r="H23" s="9">
        <f t="shared" si="2"/>
        <v>-0.25342867808503738</v>
      </c>
      <c r="I23" s="9">
        <f t="shared" si="3"/>
        <v>-1.6276734322971009E-2</v>
      </c>
      <c r="J23" s="9">
        <v>1.1491317671092951E-2</v>
      </c>
      <c r="K23" s="9">
        <v>-0.63197755751358564</v>
      </c>
      <c r="L23" s="9">
        <f t="shared" si="4"/>
        <v>4.1249912630118984E-3</v>
      </c>
      <c r="M23" s="9">
        <v>3.1038401253918497</v>
      </c>
      <c r="N23" s="9">
        <v>1.2019654115740904E-2</v>
      </c>
      <c r="O23" s="9">
        <v>2.2356180670947525</v>
      </c>
      <c r="Q23" s="22"/>
      <c r="R23" s="23"/>
    </row>
    <row r="24" spans="1:18" ht="16" x14ac:dyDescent="0.2">
      <c r="A24" s="7">
        <v>40848</v>
      </c>
      <c r="B24" s="8">
        <v>180.6</v>
      </c>
      <c r="C24" s="9">
        <f t="shared" si="0"/>
        <v>10</v>
      </c>
      <c r="D24" s="9">
        <v>1.7438888888888888</v>
      </c>
      <c r="E24" s="9">
        <f t="shared" si="1"/>
        <v>68.163370679012331</v>
      </c>
      <c r="F24" s="9">
        <v>335.77791167290889</v>
      </c>
      <c r="G24" s="9">
        <v>18.324243822676802</v>
      </c>
      <c r="H24" s="9">
        <f t="shared" si="2"/>
        <v>0.45055671551881038</v>
      </c>
      <c r="I24" s="9">
        <f t="shared" si="3"/>
        <v>9.1463623258649346E-2</v>
      </c>
      <c r="J24" s="9">
        <v>1.1491317671092951E-2</v>
      </c>
      <c r="K24" s="9">
        <v>-0.63197755751358564</v>
      </c>
      <c r="L24" s="9">
        <f t="shared" si="4"/>
        <v>4.1209549684866925E-2</v>
      </c>
      <c r="M24" s="9">
        <v>3.1038401253918497</v>
      </c>
      <c r="N24" s="9">
        <v>1.2019654115740904E-2</v>
      </c>
      <c r="O24" s="9">
        <v>2.2356180670947525</v>
      </c>
      <c r="Q24" s="22"/>
      <c r="R24" s="23"/>
    </row>
    <row r="25" spans="1:18" ht="16" x14ac:dyDescent="0.2">
      <c r="A25" s="7">
        <v>40878</v>
      </c>
      <c r="B25" s="8">
        <v>189</v>
      </c>
      <c r="C25" s="9">
        <f t="shared" si="0"/>
        <v>8.4000000000000057</v>
      </c>
      <c r="D25" s="9">
        <v>1.7438888888888888</v>
      </c>
      <c r="E25" s="9">
        <f t="shared" si="1"/>
        <v>44.303815123456864</v>
      </c>
      <c r="F25" s="9">
        <v>335.77791167290889</v>
      </c>
      <c r="G25" s="9">
        <v>18.324243822676802</v>
      </c>
      <c r="H25" s="9">
        <f t="shared" si="2"/>
        <v>0.3632406977074808</v>
      </c>
      <c r="I25" s="9">
        <f t="shared" si="3"/>
        <v>4.7927359594231798E-2</v>
      </c>
      <c r="J25" s="9">
        <v>1.1491317671092951E-2</v>
      </c>
      <c r="K25" s="9">
        <v>-0.63197755751358564</v>
      </c>
      <c r="L25" s="9">
        <f t="shared" si="4"/>
        <v>1.7409167538286082E-2</v>
      </c>
      <c r="M25" s="9">
        <v>3.1038401253918497</v>
      </c>
      <c r="N25" s="9">
        <v>1.2019654115740904E-2</v>
      </c>
      <c r="O25" s="9">
        <v>2.2356180670947525</v>
      </c>
      <c r="Q25" s="22"/>
      <c r="R25" s="23"/>
    </row>
    <row r="26" spans="1:18" ht="16" x14ac:dyDescent="0.2">
      <c r="A26" s="7">
        <v>40909</v>
      </c>
      <c r="B26" s="8">
        <v>190.9</v>
      </c>
      <c r="C26" s="9">
        <f t="shared" si="0"/>
        <v>1.9000000000000057</v>
      </c>
      <c r="D26" s="9">
        <v>1.7438888888888888</v>
      </c>
      <c r="E26" s="9">
        <f t="shared" si="1"/>
        <v>2.4370679012347476E-2</v>
      </c>
      <c r="F26" s="9">
        <v>335.77791167290889</v>
      </c>
      <c r="G26" s="9">
        <v>18.324243822676802</v>
      </c>
      <c r="H26" s="9">
        <f t="shared" si="2"/>
        <v>8.5193753489529907E-3</v>
      </c>
      <c r="I26" s="9">
        <f t="shared" si="3"/>
        <v>6.1833418696489684E-7</v>
      </c>
      <c r="J26" s="9">
        <v>1.1491317671092951E-2</v>
      </c>
      <c r="K26" s="9">
        <v>-0.63197755751358564</v>
      </c>
      <c r="L26" s="9">
        <f t="shared" si="4"/>
        <v>5.2678210298436322E-9</v>
      </c>
      <c r="M26" s="9">
        <v>3.1038401253918497</v>
      </c>
      <c r="N26" s="9">
        <v>1.2019654115740904E-2</v>
      </c>
      <c r="O26" s="9">
        <v>2.2356180670947525</v>
      </c>
      <c r="Q26" s="22"/>
      <c r="R26" s="23"/>
    </row>
    <row r="27" spans="1:18" ht="16" x14ac:dyDescent="0.2">
      <c r="A27" s="7">
        <v>40940</v>
      </c>
      <c r="B27" s="8">
        <v>206.5</v>
      </c>
      <c r="C27" s="9">
        <f t="shared" si="0"/>
        <v>15.599999999999994</v>
      </c>
      <c r="D27" s="9">
        <v>1.7438888888888888</v>
      </c>
      <c r="E27" s="9">
        <f t="shared" si="1"/>
        <v>191.9918151234566</v>
      </c>
      <c r="F27" s="9">
        <v>335.77791167290889</v>
      </c>
      <c r="G27" s="9">
        <v>18.324243822676802</v>
      </c>
      <c r="H27" s="9">
        <f t="shared" si="2"/>
        <v>0.75616277785846475</v>
      </c>
      <c r="I27" s="9">
        <f t="shared" si="3"/>
        <v>0.43236037631701918</v>
      </c>
      <c r="J27" s="9">
        <v>1.1491317671092951E-2</v>
      </c>
      <c r="K27" s="9">
        <v>-0.63197755751358564</v>
      </c>
      <c r="L27" s="9">
        <f t="shared" si="4"/>
        <v>0.32693482319180839</v>
      </c>
      <c r="M27" s="9">
        <v>3.1038401253918497</v>
      </c>
      <c r="N27" s="9">
        <v>1.2019654115740904E-2</v>
      </c>
      <c r="O27" s="9">
        <v>2.2356180670947525</v>
      </c>
      <c r="Q27" s="22"/>
      <c r="R27" s="23"/>
    </row>
    <row r="28" spans="1:18" ht="16" x14ac:dyDescent="0.2">
      <c r="A28" s="7">
        <v>40969</v>
      </c>
      <c r="B28" s="8">
        <v>217.6</v>
      </c>
      <c r="C28" s="9">
        <f t="shared" si="0"/>
        <v>11.099999999999994</v>
      </c>
      <c r="D28" s="9">
        <v>1.7438888888888888</v>
      </c>
      <c r="E28" s="9">
        <f t="shared" si="1"/>
        <v>87.536815123456662</v>
      </c>
      <c r="F28" s="9">
        <v>335.77791167290889</v>
      </c>
      <c r="G28" s="9">
        <v>18.324243822676802</v>
      </c>
      <c r="H28" s="9">
        <f t="shared" si="2"/>
        <v>0.51058647776409938</v>
      </c>
      <c r="I28" s="9">
        <f t="shared" si="3"/>
        <v>0.1331091550539861</v>
      </c>
      <c r="J28" s="9">
        <v>1.1491317671092951E-2</v>
      </c>
      <c r="K28" s="9">
        <v>-0.63197755751358564</v>
      </c>
      <c r="L28" s="9">
        <f t="shared" si="4"/>
        <v>6.796373463717012E-2</v>
      </c>
      <c r="M28" s="9">
        <v>3.1038401253918497</v>
      </c>
      <c r="N28" s="9">
        <v>1.2019654115740904E-2</v>
      </c>
      <c r="O28" s="9">
        <v>2.2356180670947525</v>
      </c>
      <c r="Q28" s="22"/>
      <c r="R28" s="23"/>
    </row>
    <row r="29" spans="1:18" ht="16" x14ac:dyDescent="0.2">
      <c r="A29" s="7">
        <v>41000</v>
      </c>
      <c r="B29" s="8">
        <v>228.6</v>
      </c>
      <c r="C29" s="9">
        <f t="shared" si="0"/>
        <v>11</v>
      </c>
      <c r="D29" s="9">
        <v>1.7438888888888888</v>
      </c>
      <c r="E29" s="9">
        <f t="shared" si="1"/>
        <v>85.675592901234552</v>
      </c>
      <c r="F29" s="9">
        <v>335.77791167290889</v>
      </c>
      <c r="G29" s="9">
        <v>18.324243822676802</v>
      </c>
      <c r="H29" s="9">
        <f t="shared" si="2"/>
        <v>0.50512922665089155</v>
      </c>
      <c r="I29" s="9">
        <f t="shared" si="3"/>
        <v>0.12888651838187273</v>
      </c>
      <c r="J29" s="9">
        <v>1.1491317671092951E-2</v>
      </c>
      <c r="K29" s="9">
        <v>-0.63197755751358564</v>
      </c>
      <c r="L29" s="9">
        <f t="shared" si="4"/>
        <v>6.5104347355961295E-2</v>
      </c>
      <c r="M29" s="9">
        <v>3.1038401253918497</v>
      </c>
      <c r="N29" s="9">
        <v>1.2019654115740904E-2</v>
      </c>
      <c r="O29" s="9">
        <v>2.2356180670947525</v>
      </c>
      <c r="Q29" s="22"/>
      <c r="R29" s="23"/>
    </row>
    <row r="30" spans="1:18" ht="16" x14ac:dyDescent="0.2">
      <c r="A30" s="7">
        <v>41030</v>
      </c>
      <c r="B30" s="8">
        <v>216.9</v>
      </c>
      <c r="C30" s="9">
        <f t="shared" si="0"/>
        <v>-11.699999999999989</v>
      </c>
      <c r="D30" s="9">
        <v>1.7438888888888888</v>
      </c>
      <c r="E30" s="9">
        <f t="shared" si="1"/>
        <v>180.73814845678984</v>
      </c>
      <c r="F30" s="9">
        <v>335.77791167290889</v>
      </c>
      <c r="G30" s="9">
        <v>18.324243822676802</v>
      </c>
      <c r="H30" s="9">
        <f t="shared" si="2"/>
        <v>-0.73366677604735109</v>
      </c>
      <c r="I30" s="9">
        <f t="shared" si="3"/>
        <v>-0.39490856925762163</v>
      </c>
      <c r="J30" s="9">
        <v>1.1491317671092951E-2</v>
      </c>
      <c r="K30" s="9">
        <v>-0.63197755751358564</v>
      </c>
      <c r="L30" s="9">
        <f t="shared" si="4"/>
        <v>0.28973129684071136</v>
      </c>
      <c r="M30" s="9">
        <v>3.1038401253918497</v>
      </c>
      <c r="N30" s="9">
        <v>1.2019654115740904E-2</v>
      </c>
      <c r="O30" s="9">
        <v>2.2356180670947525</v>
      </c>
      <c r="Q30" s="22"/>
      <c r="R30" s="23"/>
    </row>
    <row r="31" spans="1:18" ht="16" x14ac:dyDescent="0.2">
      <c r="A31" s="7">
        <v>41061</v>
      </c>
      <c r="B31" s="8">
        <v>203.2</v>
      </c>
      <c r="C31" s="9">
        <f t="shared" si="0"/>
        <v>-13.700000000000017</v>
      </c>
      <c r="D31" s="9">
        <v>1.7438888888888888</v>
      </c>
      <c r="E31" s="9">
        <f t="shared" si="1"/>
        <v>238.51370401234624</v>
      </c>
      <c r="F31" s="9">
        <v>335.77791167290889</v>
      </c>
      <c r="G31" s="9">
        <v>18.324243822676802</v>
      </c>
      <c r="H31" s="9">
        <f t="shared" si="2"/>
        <v>-0.84281179831151509</v>
      </c>
      <c r="I31" s="9">
        <f t="shared" si="3"/>
        <v>-0.59867596054503891</v>
      </c>
      <c r="J31" s="9">
        <v>1.1491317671092951E-2</v>
      </c>
      <c r="K31" s="9">
        <v>-0.63197755751358564</v>
      </c>
      <c r="L31" s="9">
        <f t="shared" si="4"/>
        <v>0.50457116291283788</v>
      </c>
      <c r="M31" s="9">
        <v>3.1038401253918497</v>
      </c>
      <c r="N31" s="9">
        <v>1.2019654115740904E-2</v>
      </c>
      <c r="O31" s="9">
        <v>2.2356180670947525</v>
      </c>
      <c r="Q31" s="22"/>
      <c r="R31" s="23"/>
    </row>
    <row r="32" spans="1:18" ht="16" x14ac:dyDescent="0.2">
      <c r="A32" s="7">
        <v>41091</v>
      </c>
      <c r="B32" s="8">
        <v>215.3</v>
      </c>
      <c r="C32" s="9">
        <f t="shared" si="0"/>
        <v>12.100000000000023</v>
      </c>
      <c r="D32" s="9">
        <v>1.7438888888888888</v>
      </c>
      <c r="E32" s="9">
        <f t="shared" si="1"/>
        <v>107.24903734567947</v>
      </c>
      <c r="F32" s="9">
        <v>335.77791167290889</v>
      </c>
      <c r="G32" s="9">
        <v>18.324243822676802</v>
      </c>
      <c r="H32" s="9">
        <f t="shared" si="2"/>
        <v>0.5651589888961821</v>
      </c>
      <c r="I32" s="9">
        <f t="shared" si="3"/>
        <v>0.18051442754048017</v>
      </c>
      <c r="J32" s="9">
        <v>1.1491317671092951E-2</v>
      </c>
      <c r="K32" s="9">
        <v>-0.63197755751358564</v>
      </c>
      <c r="L32" s="9">
        <f t="shared" si="4"/>
        <v>0.1020193513499509</v>
      </c>
      <c r="M32" s="9">
        <v>3.1038401253918497</v>
      </c>
      <c r="N32" s="9">
        <v>1.2019654115740904E-2</v>
      </c>
      <c r="O32" s="9">
        <v>2.2356180670947525</v>
      </c>
      <c r="Q32" s="22"/>
      <c r="R32" s="23"/>
    </row>
    <row r="33" spans="1:18" ht="16" x14ac:dyDescent="0.2">
      <c r="A33" s="7">
        <v>41122</v>
      </c>
      <c r="B33" s="8">
        <v>218.8</v>
      </c>
      <c r="C33" s="9">
        <f t="shared" si="0"/>
        <v>3.5</v>
      </c>
      <c r="D33" s="9">
        <v>1.7438888888888888</v>
      </c>
      <c r="E33" s="9">
        <f t="shared" si="1"/>
        <v>3.0839262345679015</v>
      </c>
      <c r="F33" s="9">
        <v>335.77791167290889</v>
      </c>
      <c r="G33" s="9">
        <v>18.324243822676802</v>
      </c>
      <c r="H33" s="9">
        <f t="shared" si="2"/>
        <v>9.5835393160282598E-2</v>
      </c>
      <c r="I33" s="9">
        <f t="shared" si="3"/>
        <v>8.801927491139676E-4</v>
      </c>
      <c r="J33" s="9">
        <v>1.1491317671092951E-2</v>
      </c>
      <c r="K33" s="9">
        <v>-0.63197755751358564</v>
      </c>
      <c r="L33" s="9">
        <f t="shared" si="4"/>
        <v>8.4353618168167069E-5</v>
      </c>
      <c r="M33" s="9">
        <v>3.1038401253918497</v>
      </c>
      <c r="N33" s="9">
        <v>1.2019654115740904E-2</v>
      </c>
      <c r="O33" s="9">
        <v>2.2356180670947525</v>
      </c>
      <c r="Q33" s="22"/>
      <c r="R33" s="23"/>
    </row>
    <row r="34" spans="1:18" ht="16" x14ac:dyDescent="0.2">
      <c r="A34" s="7">
        <v>41153</v>
      </c>
      <c r="B34" s="8">
        <v>222.5</v>
      </c>
      <c r="C34" s="9">
        <f t="shared" si="0"/>
        <v>3.6999999999999886</v>
      </c>
      <c r="D34" s="9">
        <v>1.7438888888888888</v>
      </c>
      <c r="E34" s="9">
        <f t="shared" si="1"/>
        <v>3.8263706790123013</v>
      </c>
      <c r="F34" s="9">
        <v>335.77791167290889</v>
      </c>
      <c r="G34" s="9">
        <v>18.324243822676802</v>
      </c>
      <c r="H34" s="9">
        <f t="shared" si="2"/>
        <v>0.10674989538669823</v>
      </c>
      <c r="I34" s="9">
        <f t="shared" si="3"/>
        <v>1.2164727204962487E-3</v>
      </c>
      <c r="J34" s="9">
        <v>1.1491317671092951E-2</v>
      </c>
      <c r="K34" s="9">
        <v>-0.63197755751358564</v>
      </c>
      <c r="L34" s="9">
        <f t="shared" si="4"/>
        <v>1.2985833565374674E-4</v>
      </c>
      <c r="M34" s="9">
        <v>3.1038401253918497</v>
      </c>
      <c r="N34" s="9">
        <v>1.2019654115740904E-2</v>
      </c>
      <c r="O34" s="9">
        <v>2.2356180670947525</v>
      </c>
      <c r="Q34" s="22"/>
      <c r="R34" s="23"/>
    </row>
    <row r="35" spans="1:18" ht="16" x14ac:dyDescent="0.2">
      <c r="A35" s="7">
        <v>41183</v>
      </c>
      <c r="B35" s="8">
        <v>232.1</v>
      </c>
      <c r="C35" s="9">
        <f t="shared" si="0"/>
        <v>9.5999999999999943</v>
      </c>
      <c r="D35" s="9">
        <v>1.7438888888888888</v>
      </c>
      <c r="E35" s="9">
        <f t="shared" si="1"/>
        <v>61.71848179012337</v>
      </c>
      <c r="F35" s="9">
        <v>335.77791167290889</v>
      </c>
      <c r="G35" s="9">
        <v>18.324243822676802</v>
      </c>
      <c r="H35" s="9">
        <f t="shared" si="2"/>
        <v>0.42872771106597762</v>
      </c>
      <c r="I35" s="9">
        <f t="shared" si="3"/>
        <v>7.8803347416499164E-2</v>
      </c>
      <c r="J35" s="9">
        <v>1.1491317671092951E-2</v>
      </c>
      <c r="K35" s="9">
        <v>-0.63197755751358564</v>
      </c>
      <c r="L35" s="9">
        <f t="shared" si="4"/>
        <v>3.3785178762212702E-2</v>
      </c>
      <c r="M35" s="9">
        <v>3.1038401253918497</v>
      </c>
      <c r="N35" s="9">
        <v>1.2019654115740904E-2</v>
      </c>
      <c r="O35" s="9">
        <v>2.2356180670947525</v>
      </c>
      <c r="Q35" s="22"/>
      <c r="R35" s="23"/>
    </row>
    <row r="36" spans="1:18" ht="16" x14ac:dyDescent="0.2">
      <c r="A36" s="7">
        <v>41214</v>
      </c>
      <c r="B36" s="8">
        <v>227</v>
      </c>
      <c r="C36" s="9">
        <f t="shared" si="0"/>
        <v>-5.0999999999999943</v>
      </c>
      <c r="D36" s="9">
        <v>1.7438888888888888</v>
      </c>
      <c r="E36" s="9">
        <f t="shared" si="1"/>
        <v>46.838815123456712</v>
      </c>
      <c r="F36" s="9">
        <v>335.77791167290889</v>
      </c>
      <c r="G36" s="9">
        <v>18.324243822676802</v>
      </c>
      <c r="H36" s="9">
        <f t="shared" si="2"/>
        <v>-0.37348820257561544</v>
      </c>
      <c r="I36" s="9">
        <f t="shared" si="3"/>
        <v>-5.2099153229211118E-2</v>
      </c>
      <c r="J36" s="9">
        <v>1.1491317671092951E-2</v>
      </c>
      <c r="K36" s="9">
        <v>-0.63197755751358564</v>
      </c>
      <c r="L36" s="9">
        <f t="shared" si="4"/>
        <v>1.9458419095289631E-2</v>
      </c>
      <c r="M36" s="9">
        <v>3.1038401253918497</v>
      </c>
      <c r="N36" s="9">
        <v>1.2019654115740904E-2</v>
      </c>
      <c r="O36" s="9">
        <v>2.2356180670947525</v>
      </c>
      <c r="Q36" s="22"/>
      <c r="R36" s="23"/>
    </row>
    <row r="37" spans="1:18" ht="16" x14ac:dyDescent="0.2">
      <c r="A37" s="7">
        <v>41244</v>
      </c>
      <c r="B37" s="8">
        <v>232.4</v>
      </c>
      <c r="C37" s="9">
        <f t="shared" si="0"/>
        <v>5.4000000000000057</v>
      </c>
      <c r="D37" s="9">
        <v>1.7438888888888888</v>
      </c>
      <c r="E37" s="9">
        <f t="shared" si="1"/>
        <v>13.367148456790165</v>
      </c>
      <c r="F37" s="9">
        <v>335.77791167290889</v>
      </c>
      <c r="G37" s="9">
        <v>18.324243822676802</v>
      </c>
      <c r="H37" s="9">
        <f t="shared" si="2"/>
        <v>0.19952316431123721</v>
      </c>
      <c r="I37" s="9">
        <f t="shared" si="3"/>
        <v>7.9429160322936967E-3</v>
      </c>
      <c r="J37" s="9">
        <v>1.1491317671092951E-2</v>
      </c>
      <c r="K37" s="9">
        <v>-0.63197755751358564</v>
      </c>
      <c r="L37" s="9">
        <f t="shared" si="4"/>
        <v>1.5847957406216957E-3</v>
      </c>
      <c r="M37" s="9">
        <v>3.1038401253918497</v>
      </c>
      <c r="N37" s="9">
        <v>1.2019654115740904E-2</v>
      </c>
      <c r="O37" s="9">
        <v>2.2356180670947525</v>
      </c>
      <c r="Q37" s="22"/>
      <c r="R37" s="23"/>
    </row>
    <row r="38" spans="1:18" ht="16" x14ac:dyDescent="0.2">
      <c r="A38" s="7">
        <v>41275</v>
      </c>
      <c r="B38" s="8">
        <v>231.1</v>
      </c>
      <c r="C38" s="9">
        <f t="shared" si="0"/>
        <v>-1.3000000000000114</v>
      </c>
      <c r="D38" s="9">
        <v>1.7438888888888888</v>
      </c>
      <c r="E38" s="9">
        <f t="shared" si="1"/>
        <v>9.2652595679013032</v>
      </c>
      <c r="F38" s="9">
        <v>335.77791167290889</v>
      </c>
      <c r="G38" s="9">
        <v>18.324243822676802</v>
      </c>
      <c r="H38" s="9">
        <f t="shared" si="2"/>
        <v>-0.1661126602737078</v>
      </c>
      <c r="I38" s="9">
        <f t="shared" si="3"/>
        <v>-4.5836157217207596E-3</v>
      </c>
      <c r="J38" s="9">
        <v>1.1491317671092951E-2</v>
      </c>
      <c r="K38" s="9">
        <v>-0.63197755751358564</v>
      </c>
      <c r="L38" s="9">
        <f t="shared" si="4"/>
        <v>7.6139660120742663E-4</v>
      </c>
      <c r="M38" s="9">
        <v>3.1038401253918497</v>
      </c>
      <c r="N38" s="9">
        <v>1.2019654115740904E-2</v>
      </c>
      <c r="O38" s="9">
        <v>2.2356180670947525</v>
      </c>
      <c r="Q38" s="22"/>
      <c r="R38" s="23"/>
    </row>
    <row r="39" spans="1:18" ht="16" x14ac:dyDescent="0.2">
      <c r="A39" s="7">
        <v>41306</v>
      </c>
      <c r="B39" s="8">
        <v>264.8</v>
      </c>
      <c r="C39" s="9">
        <f t="shared" si="0"/>
        <v>33.700000000000017</v>
      </c>
      <c r="D39" s="9">
        <v>1.7438888888888888</v>
      </c>
      <c r="E39" s="9">
        <f t="shared" si="1"/>
        <v>1021.1930373456801</v>
      </c>
      <c r="F39" s="9">
        <v>335.77791167290889</v>
      </c>
      <c r="G39" s="9">
        <v>18.324243822676802</v>
      </c>
      <c r="H39" s="9">
        <f t="shared" si="2"/>
        <v>1.7439252293491359</v>
      </c>
      <c r="I39" s="9">
        <f t="shared" si="3"/>
        <v>5.3037565603708234</v>
      </c>
      <c r="J39" s="9">
        <v>1.1491317671092951E-2</v>
      </c>
      <c r="K39" s="9">
        <v>-0.63197755751358564</v>
      </c>
      <c r="L39" s="9">
        <f t="shared" si="4"/>
        <v>9.2493548759566728</v>
      </c>
      <c r="M39" s="9">
        <v>3.1038401253918497</v>
      </c>
      <c r="N39" s="9">
        <v>1.2019654115740904E-2</v>
      </c>
      <c r="O39" s="9">
        <v>2.2356180670947525</v>
      </c>
      <c r="Q39" s="22"/>
      <c r="R39" s="23"/>
    </row>
    <row r="40" spans="1:18" ht="16" x14ac:dyDescent="0.2">
      <c r="A40" s="7">
        <v>41334</v>
      </c>
      <c r="B40" s="8">
        <v>268.5</v>
      </c>
      <c r="C40" s="9">
        <f t="shared" si="0"/>
        <v>3.6999999999999886</v>
      </c>
      <c r="D40" s="9">
        <v>1.7438888888888888</v>
      </c>
      <c r="E40" s="9">
        <f t="shared" si="1"/>
        <v>3.8263706790123013</v>
      </c>
      <c r="F40" s="9">
        <v>335.77791167290889</v>
      </c>
      <c r="G40" s="9">
        <v>18.324243822676802</v>
      </c>
      <c r="H40" s="9">
        <f t="shared" si="2"/>
        <v>0.10674989538669823</v>
      </c>
      <c r="I40" s="9">
        <f t="shared" si="3"/>
        <v>1.2164727204962487E-3</v>
      </c>
      <c r="J40" s="9">
        <v>1.1491317671092951E-2</v>
      </c>
      <c r="K40" s="9">
        <v>-0.63197755751358564</v>
      </c>
      <c r="L40" s="9">
        <f t="shared" si="4"/>
        <v>1.2985833565374674E-4</v>
      </c>
      <c r="M40" s="9">
        <v>3.1038401253918497</v>
      </c>
      <c r="N40" s="9">
        <v>1.2019654115740904E-2</v>
      </c>
      <c r="O40" s="9">
        <v>2.2356180670947525</v>
      </c>
      <c r="Q40" s="22"/>
      <c r="R40" s="23"/>
    </row>
    <row r="41" spans="1:18" ht="16" x14ac:dyDescent="0.2">
      <c r="A41" s="7">
        <v>41365</v>
      </c>
      <c r="B41" s="8">
        <v>278</v>
      </c>
      <c r="C41" s="9">
        <f t="shared" si="0"/>
        <v>9.5</v>
      </c>
      <c r="D41" s="9">
        <v>1.7438888888888888</v>
      </c>
      <c r="E41" s="9">
        <f t="shared" si="1"/>
        <v>60.157259567901235</v>
      </c>
      <c r="F41" s="9">
        <v>335.77791167290889</v>
      </c>
      <c r="G41" s="9">
        <v>18.324243822676802</v>
      </c>
      <c r="H41" s="9">
        <f t="shared" si="2"/>
        <v>0.4232704599527698</v>
      </c>
      <c r="I41" s="9">
        <f t="shared" si="3"/>
        <v>7.5832239232006909E-2</v>
      </c>
      <c r="J41" s="9">
        <v>1.1491317671092951E-2</v>
      </c>
      <c r="K41" s="9">
        <v>-0.63197755751358564</v>
      </c>
      <c r="L41" s="9">
        <f t="shared" si="4"/>
        <v>3.2097546778980038E-2</v>
      </c>
      <c r="M41" s="9">
        <v>3.1038401253918497</v>
      </c>
      <c r="N41" s="9">
        <v>1.2019654115740904E-2</v>
      </c>
      <c r="O41" s="9">
        <v>2.2356180670947525</v>
      </c>
      <c r="Q41" s="22"/>
      <c r="R41" s="23"/>
    </row>
    <row r="42" spans="1:18" ht="16" x14ac:dyDescent="0.2">
      <c r="A42" s="7">
        <v>41395</v>
      </c>
      <c r="B42" s="8">
        <v>285.7</v>
      </c>
      <c r="C42" s="9">
        <f t="shared" si="0"/>
        <v>7.6999999999999886</v>
      </c>
      <c r="D42" s="9">
        <v>1.7438888888888888</v>
      </c>
      <c r="E42" s="9">
        <f t="shared" si="1"/>
        <v>35.475259567901098</v>
      </c>
      <c r="F42" s="9">
        <v>335.77791167290889</v>
      </c>
      <c r="G42" s="9">
        <v>18.324243822676802</v>
      </c>
      <c r="H42" s="9">
        <f t="shared" si="2"/>
        <v>0.32503993991502306</v>
      </c>
      <c r="I42" s="9">
        <f t="shared" si="3"/>
        <v>3.4340782515953537E-2</v>
      </c>
      <c r="J42" s="9">
        <v>1.1491317671092951E-2</v>
      </c>
      <c r="K42" s="9">
        <v>-0.63197755751358564</v>
      </c>
      <c r="L42" s="9">
        <f t="shared" si="4"/>
        <v>1.1162125885620411E-2</v>
      </c>
      <c r="M42" s="9">
        <v>3.1038401253918497</v>
      </c>
      <c r="N42" s="9">
        <v>1.2019654115740904E-2</v>
      </c>
      <c r="O42" s="9">
        <v>2.2356180670947525</v>
      </c>
      <c r="Q42" s="22"/>
      <c r="R42" s="23"/>
    </row>
    <row r="43" spans="1:18" ht="16" x14ac:dyDescent="0.2">
      <c r="A43" s="7">
        <v>41426</v>
      </c>
      <c r="B43" s="8">
        <v>294.3</v>
      </c>
      <c r="C43" s="9">
        <f t="shared" si="0"/>
        <v>8.6000000000000227</v>
      </c>
      <c r="D43" s="9">
        <v>1.7438888888888888</v>
      </c>
      <c r="E43" s="9">
        <f t="shared" si="1"/>
        <v>47.006259567901544</v>
      </c>
      <c r="F43" s="9">
        <v>335.77791167290889</v>
      </c>
      <c r="G43" s="9">
        <v>18.324243822676802</v>
      </c>
      <c r="H43" s="9">
        <f t="shared" si="2"/>
        <v>0.37415519993389795</v>
      </c>
      <c r="I43" s="9">
        <f t="shared" si="3"/>
        <v>5.2378777267235894E-2</v>
      </c>
      <c r="J43" s="9">
        <v>1.1491317671092951E-2</v>
      </c>
      <c r="K43" s="9">
        <v>-0.63197755751358564</v>
      </c>
      <c r="L43" s="9">
        <f t="shared" si="4"/>
        <v>1.9597791880715757E-2</v>
      </c>
      <c r="M43" s="9">
        <v>3.1038401253918497</v>
      </c>
      <c r="N43" s="9">
        <v>1.2019654115740904E-2</v>
      </c>
      <c r="O43" s="9">
        <v>2.2356180670947525</v>
      </c>
      <c r="Q43" s="22"/>
      <c r="R43" s="23"/>
    </row>
    <row r="44" spans="1:18" ht="16" x14ac:dyDescent="0.2">
      <c r="A44" s="7">
        <v>41456</v>
      </c>
      <c r="B44" s="8">
        <v>317.5</v>
      </c>
      <c r="C44" s="9">
        <f t="shared" si="0"/>
        <v>23.199999999999989</v>
      </c>
      <c r="D44" s="9">
        <v>1.7438888888888888</v>
      </c>
      <c r="E44" s="9">
        <f t="shared" si="1"/>
        <v>460.36470401234516</v>
      </c>
      <c r="F44" s="9">
        <v>335.77791167290889</v>
      </c>
      <c r="G44" s="9">
        <v>18.324243822676802</v>
      </c>
      <c r="H44" s="9">
        <f t="shared" si="2"/>
        <v>1.1709138624622817</v>
      </c>
      <c r="I44" s="9">
        <f t="shared" si="3"/>
        <v>1.6053688910946053</v>
      </c>
      <c r="J44" s="9">
        <v>1.1491317671092951E-2</v>
      </c>
      <c r="K44" s="9">
        <v>-0.63197755751358564</v>
      </c>
      <c r="L44" s="9">
        <f t="shared" si="4"/>
        <v>1.8797486889483741</v>
      </c>
      <c r="M44" s="9">
        <v>3.1038401253918497</v>
      </c>
      <c r="N44" s="9">
        <v>1.2019654115740904E-2</v>
      </c>
      <c r="O44" s="9">
        <v>2.2356180670947525</v>
      </c>
      <c r="Q44" s="22"/>
      <c r="R44" s="23"/>
    </row>
    <row r="45" spans="1:18" ht="16" x14ac:dyDescent="0.2">
      <c r="A45" s="7">
        <v>41487</v>
      </c>
      <c r="B45" s="8">
        <v>342.7</v>
      </c>
      <c r="C45" s="9">
        <f t="shared" si="0"/>
        <v>25.199999999999989</v>
      </c>
      <c r="D45" s="9">
        <v>1.7438888888888888</v>
      </c>
      <c r="E45" s="9">
        <f t="shared" si="1"/>
        <v>550.18914845678955</v>
      </c>
      <c r="F45" s="9">
        <v>335.77791167290889</v>
      </c>
      <c r="G45" s="9">
        <v>18.324243822676802</v>
      </c>
      <c r="H45" s="9">
        <f t="shared" si="2"/>
        <v>1.280058884726444</v>
      </c>
      <c r="I45" s="9">
        <f t="shared" si="3"/>
        <v>2.0974414435224804</v>
      </c>
      <c r="J45" s="9">
        <v>1.1491317671092951E-2</v>
      </c>
      <c r="K45" s="9">
        <v>-0.63197755751358564</v>
      </c>
      <c r="L45" s="9">
        <f t="shared" si="4"/>
        <v>2.6848485549744088</v>
      </c>
      <c r="M45" s="9">
        <v>3.1038401253918497</v>
      </c>
      <c r="N45" s="9">
        <v>1.2019654115740904E-2</v>
      </c>
      <c r="O45" s="9">
        <v>2.2356180670947525</v>
      </c>
      <c r="Q45" s="22"/>
      <c r="R45" s="23"/>
    </row>
    <row r="46" spans="1:18" ht="16" x14ac:dyDescent="0.2">
      <c r="A46" s="7">
        <v>41518</v>
      </c>
      <c r="B46" s="8">
        <v>338.2</v>
      </c>
      <c r="C46" s="9">
        <f t="shared" si="0"/>
        <v>-4.5</v>
      </c>
      <c r="D46" s="9">
        <v>1.7438888888888888</v>
      </c>
      <c r="E46" s="9">
        <f t="shared" si="1"/>
        <v>38.986148456790126</v>
      </c>
      <c r="F46" s="9">
        <v>335.77791167290889</v>
      </c>
      <c r="G46" s="9">
        <v>18.324243822676802</v>
      </c>
      <c r="H46" s="9">
        <f t="shared" si="2"/>
        <v>-0.34074469589636702</v>
      </c>
      <c r="I46" s="9">
        <f t="shared" si="3"/>
        <v>-3.9562826613265184E-2</v>
      </c>
      <c r="J46" s="9">
        <v>1.1491317671092951E-2</v>
      </c>
      <c r="K46" s="9">
        <v>-0.63197755751358564</v>
      </c>
      <c r="L46" s="9">
        <f t="shared" si="4"/>
        <v>1.3480823323137742E-2</v>
      </c>
      <c r="M46" s="9">
        <v>3.1038401253918497</v>
      </c>
      <c r="N46" s="9">
        <v>1.2019654115740904E-2</v>
      </c>
      <c r="O46" s="9">
        <v>2.2356180670947525</v>
      </c>
      <c r="Q46" s="22"/>
      <c r="R46" s="23"/>
    </row>
    <row r="47" spans="1:18" ht="16" x14ac:dyDescent="0.2">
      <c r="A47" s="7">
        <v>41548</v>
      </c>
      <c r="B47" s="8">
        <v>347.5</v>
      </c>
      <c r="C47" s="9">
        <f t="shared" si="0"/>
        <v>9.3000000000000114</v>
      </c>
      <c r="D47" s="9">
        <v>1.7438888888888888</v>
      </c>
      <c r="E47" s="9">
        <f t="shared" si="1"/>
        <v>57.094815123456961</v>
      </c>
      <c r="F47" s="9">
        <v>335.77791167290889</v>
      </c>
      <c r="G47" s="9">
        <v>18.324243822676802</v>
      </c>
      <c r="H47" s="9">
        <f t="shared" si="2"/>
        <v>0.41235595772635419</v>
      </c>
      <c r="I47" s="9">
        <f t="shared" si="3"/>
        <v>7.0115949718504794E-2</v>
      </c>
      <c r="J47" s="9">
        <v>1.1491317671092951E-2</v>
      </c>
      <c r="K47" s="9">
        <v>-0.63197755751358564</v>
      </c>
      <c r="L47" s="9">
        <f t="shared" si="4"/>
        <v>2.8912729598066941E-2</v>
      </c>
      <c r="M47" s="9">
        <v>3.1038401253918497</v>
      </c>
      <c r="N47" s="9">
        <v>1.2019654115740904E-2</v>
      </c>
      <c r="O47" s="9">
        <v>2.2356180670947525</v>
      </c>
      <c r="Q47" s="22"/>
      <c r="R47" s="23"/>
    </row>
    <row r="48" spans="1:18" ht="16" x14ac:dyDescent="0.2">
      <c r="A48" s="7">
        <v>41579</v>
      </c>
      <c r="B48" s="8">
        <v>378.6</v>
      </c>
      <c r="C48" s="9">
        <f t="shared" si="0"/>
        <v>31.100000000000023</v>
      </c>
      <c r="D48" s="9">
        <v>1.7438888888888888</v>
      </c>
      <c r="E48" s="9">
        <f t="shared" si="1"/>
        <v>861.78125956790257</v>
      </c>
      <c r="F48" s="9">
        <v>335.77791167290889</v>
      </c>
      <c r="G48" s="9">
        <v>18.324243822676802</v>
      </c>
      <c r="H48" s="9">
        <f t="shared" si="2"/>
        <v>1.602036700405725</v>
      </c>
      <c r="I48" s="9">
        <f t="shared" si="3"/>
        <v>4.1116617786775089</v>
      </c>
      <c r="J48" s="9">
        <v>1.1491317671092951E-2</v>
      </c>
      <c r="K48" s="9">
        <v>-0.63197755751358564</v>
      </c>
      <c r="L48" s="9">
        <f t="shared" si="4"/>
        <v>6.5870330690968508</v>
      </c>
      <c r="M48" s="9">
        <v>3.1038401253918497</v>
      </c>
      <c r="N48" s="9">
        <v>1.2019654115740904E-2</v>
      </c>
      <c r="O48" s="9">
        <v>2.2356180670947525</v>
      </c>
      <c r="Q48" s="22"/>
      <c r="R48" s="23"/>
    </row>
    <row r="49" spans="1:18" ht="16" x14ac:dyDescent="0.2">
      <c r="A49" s="7">
        <v>41609</v>
      </c>
      <c r="B49" s="8">
        <v>367.2</v>
      </c>
      <c r="C49" s="9">
        <f t="shared" si="0"/>
        <v>-11.400000000000034</v>
      </c>
      <c r="D49" s="9">
        <v>1.7438888888888888</v>
      </c>
      <c r="E49" s="9">
        <f t="shared" si="1"/>
        <v>172.76181512345769</v>
      </c>
      <c r="F49" s="9">
        <v>335.77791167290889</v>
      </c>
      <c r="G49" s="9">
        <v>18.324243822676802</v>
      </c>
      <c r="H49" s="9">
        <f t="shared" si="2"/>
        <v>-0.71729502270772927</v>
      </c>
      <c r="I49" s="9">
        <f t="shared" si="3"/>
        <v>-0.36905700403165409</v>
      </c>
      <c r="J49" s="9">
        <v>1.1491317671092951E-2</v>
      </c>
      <c r="K49" s="9">
        <v>-0.63197755751358564</v>
      </c>
      <c r="L49" s="9">
        <f t="shared" si="4"/>
        <v>0.26472275208733187</v>
      </c>
      <c r="M49" s="9">
        <v>3.1038401253918497</v>
      </c>
      <c r="N49" s="9">
        <v>1.2019654115740904E-2</v>
      </c>
      <c r="O49" s="9">
        <v>2.2356180670947525</v>
      </c>
      <c r="Q49" s="22"/>
      <c r="R49" s="23"/>
    </row>
    <row r="50" spans="1:18" ht="16" x14ac:dyDescent="0.2">
      <c r="A50" s="7">
        <v>41640</v>
      </c>
      <c r="B50" s="8">
        <v>379.4</v>
      </c>
      <c r="C50" s="9">
        <f t="shared" si="0"/>
        <v>12.199999999999989</v>
      </c>
      <c r="D50" s="9">
        <v>1.7438888888888888</v>
      </c>
      <c r="E50" s="9">
        <f t="shared" si="1"/>
        <v>109.33025956790098</v>
      </c>
      <c r="F50" s="9">
        <v>335.77791167290889</v>
      </c>
      <c r="G50" s="9">
        <v>18.324243822676802</v>
      </c>
      <c r="H50" s="9">
        <f t="shared" si="2"/>
        <v>0.57061624000938838</v>
      </c>
      <c r="I50" s="9">
        <f t="shared" si="3"/>
        <v>0.18579429874666015</v>
      </c>
      <c r="J50" s="9">
        <v>1.1491317671092951E-2</v>
      </c>
      <c r="K50" s="9">
        <v>-0.63197755751358564</v>
      </c>
      <c r="L50" s="9">
        <f t="shared" si="4"/>
        <v>0.10601724416600022</v>
      </c>
      <c r="M50" s="9">
        <v>3.1038401253918497</v>
      </c>
      <c r="N50" s="9">
        <v>1.2019654115740904E-2</v>
      </c>
      <c r="O50" s="9">
        <v>2.2356180670947525</v>
      </c>
      <c r="Q50" s="22"/>
      <c r="R50" s="23"/>
    </row>
    <row r="51" spans="1:18" ht="16" x14ac:dyDescent="0.2">
      <c r="A51" s="7">
        <v>41671</v>
      </c>
      <c r="B51" s="8">
        <v>384.8</v>
      </c>
      <c r="C51" s="9">
        <f t="shared" si="0"/>
        <v>5.4000000000000341</v>
      </c>
      <c r="D51" s="9">
        <v>1.7438888888888888</v>
      </c>
      <c r="E51" s="9">
        <f t="shared" si="1"/>
        <v>13.367148456790373</v>
      </c>
      <c r="F51" s="9">
        <v>335.77791167290889</v>
      </c>
      <c r="G51" s="9">
        <v>18.324243822676802</v>
      </c>
      <c r="H51" s="9">
        <f t="shared" si="2"/>
        <v>0.19952316431123876</v>
      </c>
      <c r="I51" s="9">
        <f t="shared" si="3"/>
        <v>7.9429160322938824E-3</v>
      </c>
      <c r="J51" s="9">
        <v>1.1491317671092951E-2</v>
      </c>
      <c r="K51" s="9">
        <v>-0.63197755751358564</v>
      </c>
      <c r="L51" s="9">
        <f t="shared" si="4"/>
        <v>1.5847957406217449E-3</v>
      </c>
      <c r="M51" s="9">
        <v>3.1038401253918497</v>
      </c>
      <c r="N51" s="9">
        <v>1.2019654115740904E-2</v>
      </c>
      <c r="O51" s="9">
        <v>2.2356180670947525</v>
      </c>
      <c r="Q51" s="22"/>
      <c r="R51" s="23"/>
    </row>
    <row r="52" spans="1:18" ht="16" x14ac:dyDescent="0.2">
      <c r="A52" s="7">
        <v>41699</v>
      </c>
      <c r="B52" s="8">
        <v>402.3</v>
      </c>
      <c r="C52" s="9">
        <f t="shared" si="0"/>
        <v>17.5</v>
      </c>
      <c r="D52" s="9">
        <v>1.7438888888888888</v>
      </c>
      <c r="E52" s="9">
        <f t="shared" si="1"/>
        <v>248.255037345679</v>
      </c>
      <c r="F52" s="9">
        <v>335.77791167290889</v>
      </c>
      <c r="G52" s="9">
        <v>18.324243822676802</v>
      </c>
      <c r="H52" s="9">
        <f t="shared" si="2"/>
        <v>0.85985054900941937</v>
      </c>
      <c r="I52" s="9">
        <f t="shared" si="3"/>
        <v>0.63572445576460601</v>
      </c>
      <c r="J52" s="9">
        <v>1.1491317671092951E-2</v>
      </c>
      <c r="K52" s="9">
        <v>-0.63197755751358564</v>
      </c>
      <c r="L52" s="9">
        <f t="shared" si="4"/>
        <v>0.54662802230791074</v>
      </c>
      <c r="M52" s="9">
        <v>3.1038401253918497</v>
      </c>
      <c r="N52" s="9">
        <v>1.2019654115740904E-2</v>
      </c>
      <c r="O52" s="9">
        <v>2.2356180670947525</v>
      </c>
      <c r="Q52" s="22"/>
      <c r="R52" s="23"/>
    </row>
    <row r="53" spans="1:18" ht="16" x14ac:dyDescent="0.2">
      <c r="A53" s="7">
        <v>41730</v>
      </c>
      <c r="B53" s="8">
        <v>379.9</v>
      </c>
      <c r="C53" s="9">
        <f t="shared" si="0"/>
        <v>-22.400000000000034</v>
      </c>
      <c r="D53" s="9">
        <v>1.7438888888888888</v>
      </c>
      <c r="E53" s="9">
        <f t="shared" si="1"/>
        <v>582.92737067901407</v>
      </c>
      <c r="F53" s="9">
        <v>335.77791167290889</v>
      </c>
      <c r="G53" s="9">
        <v>18.324243822676802</v>
      </c>
      <c r="H53" s="9">
        <f t="shared" si="2"/>
        <v>-1.3175926451606224</v>
      </c>
      <c r="I53" s="9">
        <f t="shared" si="3"/>
        <v>-2.2874072104471215</v>
      </c>
      <c r="J53" s="9">
        <v>1.1491317671092951E-2</v>
      </c>
      <c r="K53" s="9">
        <v>-0.63197755751358564</v>
      </c>
      <c r="L53" s="9">
        <f t="shared" si="4"/>
        <v>3.0138709169725031</v>
      </c>
      <c r="M53" s="9">
        <v>3.1038401253918497</v>
      </c>
      <c r="N53" s="9">
        <v>1.2019654115740904E-2</v>
      </c>
      <c r="O53" s="9">
        <v>2.2356180670947525</v>
      </c>
      <c r="Q53" s="22"/>
      <c r="R53" s="23"/>
    </row>
    <row r="54" spans="1:18" ht="16" x14ac:dyDescent="0.2">
      <c r="A54" s="7">
        <v>41760</v>
      </c>
      <c r="B54" s="8">
        <v>377.1</v>
      </c>
      <c r="C54" s="9">
        <f t="shared" si="0"/>
        <v>-2.7999999999999545</v>
      </c>
      <c r="D54" s="9">
        <v>1.7438888888888888</v>
      </c>
      <c r="E54" s="9">
        <f t="shared" si="1"/>
        <v>20.646926234567488</v>
      </c>
      <c r="F54" s="9">
        <v>335.77791167290889</v>
      </c>
      <c r="G54" s="9">
        <v>18.324243822676802</v>
      </c>
      <c r="H54" s="9">
        <f t="shared" si="2"/>
        <v>-0.2479714269718265</v>
      </c>
      <c r="I54" s="9">
        <f t="shared" si="3"/>
        <v>-1.5247720540817271E-2</v>
      </c>
      <c r="J54" s="9">
        <v>1.1491317671092951E-2</v>
      </c>
      <c r="K54" s="9">
        <v>-0.63197755751358564</v>
      </c>
      <c r="L54" s="9">
        <f t="shared" si="4"/>
        <v>3.780999020574089E-3</v>
      </c>
      <c r="M54" s="9">
        <v>3.1038401253918497</v>
      </c>
      <c r="N54" s="9">
        <v>1.2019654115740904E-2</v>
      </c>
      <c r="O54" s="9">
        <v>2.2356180670947525</v>
      </c>
      <c r="Q54" s="22"/>
      <c r="R54" s="23"/>
    </row>
    <row r="55" spans="1:18" ht="16" x14ac:dyDescent="0.2">
      <c r="A55" s="7">
        <v>41791</v>
      </c>
      <c r="B55" s="8">
        <v>399.6</v>
      </c>
      <c r="C55" s="9">
        <f t="shared" si="0"/>
        <v>22.5</v>
      </c>
      <c r="D55" s="9">
        <v>1.7438888888888888</v>
      </c>
      <c r="E55" s="9">
        <f t="shared" si="1"/>
        <v>430.81614845679007</v>
      </c>
      <c r="F55" s="9">
        <v>335.77791167290889</v>
      </c>
      <c r="G55" s="9">
        <v>18.324243822676802</v>
      </c>
      <c r="H55" s="9">
        <f t="shared" si="2"/>
        <v>1.1327131046698253</v>
      </c>
      <c r="I55" s="9">
        <f t="shared" si="3"/>
        <v>1.4533150636059509</v>
      </c>
      <c r="J55" s="9">
        <v>1.1491317671092951E-2</v>
      </c>
      <c r="K55" s="9">
        <v>-0.63197755751358564</v>
      </c>
      <c r="L55" s="9">
        <f t="shared" si="4"/>
        <v>1.6461890177605214</v>
      </c>
      <c r="M55" s="9">
        <v>3.1038401253918497</v>
      </c>
      <c r="N55" s="9">
        <v>1.2019654115740904E-2</v>
      </c>
      <c r="O55" s="9">
        <v>2.2356180670947525</v>
      </c>
      <c r="Q55" s="22"/>
      <c r="R55" s="23"/>
    </row>
    <row r="56" spans="1:18" ht="16" x14ac:dyDescent="0.2">
      <c r="A56" s="7">
        <v>41821</v>
      </c>
      <c r="B56" s="8">
        <v>392.3</v>
      </c>
      <c r="C56" s="9">
        <f t="shared" si="0"/>
        <v>-7.3000000000000114</v>
      </c>
      <c r="D56" s="9">
        <v>1.7438888888888888</v>
      </c>
      <c r="E56" s="9">
        <f t="shared" si="1"/>
        <v>81.791926234568123</v>
      </c>
      <c r="F56" s="9">
        <v>335.77791167290889</v>
      </c>
      <c r="G56" s="9">
        <v>18.324243822676802</v>
      </c>
      <c r="H56" s="9">
        <f t="shared" si="2"/>
        <v>-0.49354772706619504</v>
      </c>
      <c r="I56" s="9">
        <f t="shared" si="3"/>
        <v>-0.12022297441876058</v>
      </c>
      <c r="J56" s="9">
        <v>1.1491317671092951E-2</v>
      </c>
      <c r="K56" s="9">
        <v>-0.63197755751358564</v>
      </c>
      <c r="L56" s="9">
        <f t="shared" si="4"/>
        <v>5.9335775765516595E-2</v>
      </c>
      <c r="M56" s="9">
        <v>3.1038401253918497</v>
      </c>
      <c r="N56" s="9">
        <v>1.2019654115740904E-2</v>
      </c>
      <c r="O56" s="9">
        <v>2.2356180670947525</v>
      </c>
      <c r="Q56" s="22"/>
      <c r="R56" s="23"/>
    </row>
    <row r="57" spans="1:18" ht="16" x14ac:dyDescent="0.2">
      <c r="A57" s="7">
        <v>41852</v>
      </c>
      <c r="B57" s="8">
        <v>381.8</v>
      </c>
      <c r="C57" s="9">
        <f t="shared" si="0"/>
        <v>-10.5</v>
      </c>
      <c r="D57" s="9">
        <v>1.7438888888888888</v>
      </c>
      <c r="E57" s="9">
        <f t="shared" si="1"/>
        <v>149.91281512345682</v>
      </c>
      <c r="F57" s="9">
        <v>335.77791167290889</v>
      </c>
      <c r="G57" s="9">
        <v>18.324243822676802</v>
      </c>
      <c r="H57" s="9">
        <f t="shared" si="2"/>
        <v>-0.66817976268885426</v>
      </c>
      <c r="I57" s="9">
        <f t="shared" si="3"/>
        <v>-0.29831834004252999</v>
      </c>
      <c r="J57" s="9">
        <v>1.1491317671092951E-2</v>
      </c>
      <c r="K57" s="9">
        <v>-0.63197755751358564</v>
      </c>
      <c r="L57" s="9">
        <f t="shared" si="4"/>
        <v>0.19933027765535061</v>
      </c>
      <c r="M57" s="9">
        <v>3.1038401253918497</v>
      </c>
      <c r="N57" s="9">
        <v>1.2019654115740904E-2</v>
      </c>
      <c r="O57" s="9">
        <v>2.2356180670947525</v>
      </c>
      <c r="Q57" s="22"/>
      <c r="R57" s="23"/>
    </row>
    <row r="58" spans="1:18" ht="16" x14ac:dyDescent="0.2">
      <c r="A58" s="7">
        <v>41883</v>
      </c>
      <c r="B58" s="8">
        <v>385.6</v>
      </c>
      <c r="C58" s="9">
        <f t="shared" si="0"/>
        <v>3.8000000000000114</v>
      </c>
      <c r="D58" s="9">
        <v>1.7438888888888888</v>
      </c>
      <c r="E58" s="9">
        <f t="shared" si="1"/>
        <v>4.2275929012346145</v>
      </c>
      <c r="F58" s="9">
        <v>335.77791167290889</v>
      </c>
      <c r="G58" s="9">
        <v>18.324243822676802</v>
      </c>
      <c r="H58" s="9">
        <f t="shared" si="2"/>
        <v>0.11220714649990758</v>
      </c>
      <c r="I58" s="9">
        <f t="shared" si="3"/>
        <v>1.4127377636230451E-3</v>
      </c>
      <c r="J58" s="9">
        <v>1.1491317671092951E-2</v>
      </c>
      <c r="K58" s="9">
        <v>-0.63197755751358564</v>
      </c>
      <c r="L58" s="9">
        <f t="shared" si="4"/>
        <v>1.5851927320880284E-4</v>
      </c>
      <c r="M58" s="9">
        <v>3.1038401253918497</v>
      </c>
      <c r="N58" s="9">
        <v>1.2019654115740904E-2</v>
      </c>
      <c r="O58" s="9">
        <v>2.2356180670947525</v>
      </c>
      <c r="Q58" s="22"/>
      <c r="R58" s="23"/>
    </row>
    <row r="59" spans="1:18" ht="16" x14ac:dyDescent="0.2">
      <c r="A59" s="7">
        <v>41913</v>
      </c>
      <c r="B59" s="8">
        <v>379.5</v>
      </c>
      <c r="C59" s="9">
        <f t="shared" si="0"/>
        <v>-6.1000000000000227</v>
      </c>
      <c r="D59" s="9">
        <v>1.7438888888888888</v>
      </c>
      <c r="E59" s="9">
        <f t="shared" si="1"/>
        <v>61.52659290123492</v>
      </c>
      <c r="F59" s="9">
        <v>335.77791167290889</v>
      </c>
      <c r="G59" s="9">
        <v>18.324243822676802</v>
      </c>
      <c r="H59" s="9">
        <f t="shared" si="2"/>
        <v>-0.42806071370769816</v>
      </c>
      <c r="I59" s="9">
        <f t="shared" si="3"/>
        <v>-7.8436122072738867E-2</v>
      </c>
      <c r="J59" s="9">
        <v>1.1491317671092951E-2</v>
      </c>
      <c r="K59" s="9">
        <v>-0.63197755751358564</v>
      </c>
      <c r="L59" s="9">
        <f t="shared" si="4"/>
        <v>3.3575422394920736E-2</v>
      </c>
      <c r="M59" s="9">
        <v>3.1038401253918497</v>
      </c>
      <c r="N59" s="9">
        <v>1.2019654115740904E-2</v>
      </c>
      <c r="O59" s="9">
        <v>2.2356180670947525</v>
      </c>
      <c r="Q59" s="22"/>
      <c r="R59" s="23"/>
    </row>
    <row r="60" spans="1:18" ht="16" x14ac:dyDescent="0.2">
      <c r="A60" s="7">
        <v>41944</v>
      </c>
      <c r="B60" s="8">
        <v>367.3</v>
      </c>
      <c r="C60" s="9">
        <f t="shared" si="0"/>
        <v>-12.199999999999989</v>
      </c>
      <c r="D60" s="9">
        <v>1.7438888888888888</v>
      </c>
      <c r="E60" s="9">
        <f t="shared" si="1"/>
        <v>194.43203734567871</v>
      </c>
      <c r="F60" s="9">
        <v>335.77791167290889</v>
      </c>
      <c r="G60" s="9">
        <v>18.324243822676802</v>
      </c>
      <c r="H60" s="9">
        <f t="shared" si="2"/>
        <v>-0.76095303161339167</v>
      </c>
      <c r="I60" s="9">
        <f t="shared" si="3"/>
        <v>-0.4406294848991984</v>
      </c>
      <c r="J60" s="9">
        <v>1.1491317671092951E-2</v>
      </c>
      <c r="K60" s="9">
        <v>-0.63197755751358564</v>
      </c>
      <c r="L60" s="9">
        <f t="shared" si="4"/>
        <v>0.33529834235229222</v>
      </c>
      <c r="M60" s="9">
        <v>3.1038401253918497</v>
      </c>
      <c r="N60" s="9">
        <v>1.2019654115740904E-2</v>
      </c>
      <c r="O60" s="9">
        <v>2.2356180670947525</v>
      </c>
      <c r="Q60" s="22"/>
      <c r="R60" s="23"/>
    </row>
    <row r="61" spans="1:18" ht="16" x14ac:dyDescent="0.2">
      <c r="A61" s="7">
        <v>41974</v>
      </c>
      <c r="B61" s="8">
        <v>411.8</v>
      </c>
      <c r="C61" s="9">
        <f t="shared" si="0"/>
        <v>44.5</v>
      </c>
      <c r="D61" s="9">
        <v>1.7438888888888888</v>
      </c>
      <c r="E61" s="9">
        <f t="shared" si="1"/>
        <v>1828.085037345679</v>
      </c>
      <c r="F61" s="9">
        <v>335.77791167290889</v>
      </c>
      <c r="G61" s="9">
        <v>18.324243822676802</v>
      </c>
      <c r="H61" s="9">
        <f t="shared" si="2"/>
        <v>2.3333083495756117</v>
      </c>
      <c r="I61" s="9">
        <f t="shared" si="3"/>
        <v>12.70329564003022</v>
      </c>
      <c r="J61" s="9">
        <v>1.1491317671092951E-2</v>
      </c>
      <c r="K61" s="9">
        <v>-0.63197755751358564</v>
      </c>
      <c r="L61" s="9">
        <f t="shared" si="4"/>
        <v>29.640705784009977</v>
      </c>
      <c r="M61" s="9">
        <v>3.1038401253918497</v>
      </c>
      <c r="N61" s="9">
        <v>1.2019654115740904E-2</v>
      </c>
      <c r="O61" s="9">
        <v>2.2356180670947525</v>
      </c>
      <c r="Q61" s="22"/>
      <c r="R61" s="23"/>
    </row>
    <row r="62" spans="1:18" ht="16" x14ac:dyDescent="0.2">
      <c r="A62" s="7">
        <v>42005</v>
      </c>
      <c r="B62" s="8">
        <v>401.5</v>
      </c>
      <c r="C62" s="9">
        <f t="shared" si="0"/>
        <v>-10.300000000000011</v>
      </c>
      <c r="D62" s="9">
        <v>1.7438888888888888</v>
      </c>
      <c r="E62" s="9">
        <f t="shared" si="1"/>
        <v>145.05525956790152</v>
      </c>
      <c r="F62" s="9">
        <v>335.77791167290889</v>
      </c>
      <c r="G62" s="9">
        <v>18.324243822676802</v>
      </c>
      <c r="H62" s="9">
        <f t="shared" si="2"/>
        <v>-0.65726526046243861</v>
      </c>
      <c r="I62" s="9">
        <f t="shared" si="3"/>
        <v>-0.28393702994441361</v>
      </c>
      <c r="J62" s="9">
        <v>1.1491317671092951E-2</v>
      </c>
      <c r="K62" s="9">
        <v>-0.63197755751358564</v>
      </c>
      <c r="L62" s="9">
        <f t="shared" si="4"/>
        <v>0.18662194594134623</v>
      </c>
      <c r="M62" s="9">
        <v>3.1038401253918497</v>
      </c>
      <c r="N62" s="9">
        <v>1.2019654115740904E-2</v>
      </c>
      <c r="O62" s="9">
        <v>2.2356180670947525</v>
      </c>
      <c r="Q62" s="22"/>
      <c r="R62" s="23"/>
    </row>
    <row r="63" spans="1:18" ht="16" x14ac:dyDescent="0.2">
      <c r="A63" s="7">
        <v>42036</v>
      </c>
      <c r="B63" s="8">
        <v>413.1</v>
      </c>
      <c r="C63" s="9">
        <f t="shared" si="0"/>
        <v>11.600000000000023</v>
      </c>
      <c r="D63" s="9">
        <v>1.7438888888888888</v>
      </c>
      <c r="E63" s="9">
        <f t="shared" si="1"/>
        <v>97.142926234568336</v>
      </c>
      <c r="F63" s="9">
        <v>335.77791167290889</v>
      </c>
      <c r="G63" s="9">
        <v>18.324243822676802</v>
      </c>
      <c r="H63" s="9">
        <f t="shared" si="2"/>
        <v>0.53787273333014152</v>
      </c>
      <c r="I63" s="9">
        <f t="shared" si="3"/>
        <v>0.1556103884176108</v>
      </c>
      <c r="J63" s="9">
        <v>1.1491317671092951E-2</v>
      </c>
      <c r="K63" s="9">
        <v>-0.63197755751358564</v>
      </c>
      <c r="L63" s="9">
        <f t="shared" si="4"/>
        <v>8.369858495274532E-2</v>
      </c>
      <c r="M63" s="9">
        <v>3.1038401253918497</v>
      </c>
      <c r="N63" s="9">
        <v>1.2019654115740904E-2</v>
      </c>
      <c r="O63" s="9">
        <v>2.2356180670947525</v>
      </c>
      <c r="Q63" s="22"/>
      <c r="R63" s="23"/>
    </row>
    <row r="64" spans="1:18" ht="16" x14ac:dyDescent="0.2">
      <c r="A64" s="7">
        <v>42064</v>
      </c>
      <c r="B64" s="8">
        <v>456.1</v>
      </c>
      <c r="C64" s="9">
        <f t="shared" si="0"/>
        <v>43</v>
      </c>
      <c r="D64" s="9">
        <v>1.7438888888888888</v>
      </c>
      <c r="E64" s="9">
        <f t="shared" si="1"/>
        <v>1702.0667040123456</v>
      </c>
      <c r="F64" s="9">
        <v>335.77791167290889</v>
      </c>
      <c r="G64" s="9">
        <v>18.324243822676802</v>
      </c>
      <c r="H64" s="9">
        <f t="shared" si="2"/>
        <v>2.2514495828774899</v>
      </c>
      <c r="I64" s="9">
        <f t="shared" si="3"/>
        <v>11.412654726708874</v>
      </c>
      <c r="J64" s="9">
        <v>1.1491317671092951E-2</v>
      </c>
      <c r="K64" s="9">
        <v>-0.63197755751358564</v>
      </c>
      <c r="L64" s="9">
        <f t="shared" si="4"/>
        <v>25.695016723973509</v>
      </c>
      <c r="M64" s="9">
        <v>3.1038401253918497</v>
      </c>
      <c r="N64" s="9">
        <v>1.2019654115740904E-2</v>
      </c>
      <c r="O64" s="9">
        <v>2.2356180670947525</v>
      </c>
      <c r="Q64" s="22"/>
      <c r="R64" s="23"/>
    </row>
    <row r="65" spans="1:18" ht="16" x14ac:dyDescent="0.2">
      <c r="A65" s="7">
        <v>42095</v>
      </c>
      <c r="B65" s="8">
        <v>441.4</v>
      </c>
      <c r="C65" s="9">
        <f t="shared" si="0"/>
        <v>-14.700000000000045</v>
      </c>
      <c r="D65" s="9">
        <v>1.7438888888888888</v>
      </c>
      <c r="E65" s="9">
        <f t="shared" si="1"/>
        <v>270.40148179012499</v>
      </c>
      <c r="F65" s="9">
        <v>335.77791167290889</v>
      </c>
      <c r="G65" s="9">
        <v>18.324243822676802</v>
      </c>
      <c r="H65" s="9">
        <f t="shared" si="2"/>
        <v>-0.89738430944359782</v>
      </c>
      <c r="I65" s="9">
        <f t="shared" si="3"/>
        <v>-0.72266232701194855</v>
      </c>
      <c r="J65" s="9">
        <v>1.1491317671092951E-2</v>
      </c>
      <c r="K65" s="9">
        <v>-0.63197755751358564</v>
      </c>
      <c r="L65" s="9">
        <f t="shared" si="4"/>
        <v>0.64850583328652078</v>
      </c>
      <c r="M65" s="9">
        <v>3.1038401253918497</v>
      </c>
      <c r="N65" s="9">
        <v>1.2019654115740904E-2</v>
      </c>
      <c r="O65" s="9">
        <v>2.2356180670947525</v>
      </c>
      <c r="Q65" s="22"/>
      <c r="R65" s="23"/>
    </row>
    <row r="66" spans="1:18" ht="16" x14ac:dyDescent="0.2">
      <c r="A66" s="7">
        <v>42125</v>
      </c>
      <c r="B66" s="8">
        <v>459.8</v>
      </c>
      <c r="C66" s="9">
        <f t="shared" si="0"/>
        <v>18.400000000000034</v>
      </c>
      <c r="D66" s="9">
        <v>1.7438888888888888</v>
      </c>
      <c r="E66" s="9">
        <f t="shared" si="1"/>
        <v>277.42603734568013</v>
      </c>
      <c r="F66" s="9">
        <v>335.77791167290889</v>
      </c>
      <c r="G66" s="9">
        <v>18.324243822676802</v>
      </c>
      <c r="H66" s="9">
        <f t="shared" si="2"/>
        <v>0.90896580902829438</v>
      </c>
      <c r="I66" s="9">
        <f t="shared" si="3"/>
        <v>0.75100467813700889</v>
      </c>
      <c r="J66" s="9">
        <v>1.1491317671092951E-2</v>
      </c>
      <c r="K66" s="9">
        <v>-0.63197755751358564</v>
      </c>
      <c r="L66" s="9">
        <f t="shared" si="4"/>
        <v>0.68263757484684007</v>
      </c>
      <c r="M66" s="9">
        <v>3.1038401253918497</v>
      </c>
      <c r="N66" s="9">
        <v>1.2019654115740904E-2</v>
      </c>
      <c r="O66" s="9">
        <v>2.2356180670947525</v>
      </c>
      <c r="Q66" s="22"/>
      <c r="R66" s="23"/>
    </row>
    <row r="67" spans="1:18" ht="16" x14ac:dyDescent="0.2">
      <c r="A67" s="7">
        <v>42156</v>
      </c>
      <c r="B67" s="8">
        <v>443.55</v>
      </c>
      <c r="C67" s="9">
        <f t="shared" si="0"/>
        <v>-16.25</v>
      </c>
      <c r="D67" s="9">
        <v>1.7438888888888888</v>
      </c>
      <c r="E67" s="9">
        <f t="shared" si="1"/>
        <v>323.78003734567903</v>
      </c>
      <c r="F67" s="9">
        <v>335.77791167290889</v>
      </c>
      <c r="G67" s="9">
        <v>18.324243822676802</v>
      </c>
      <c r="H67" s="9">
        <f t="shared" si="2"/>
        <v>-0.98197170169832115</v>
      </c>
      <c r="I67" s="9">
        <f t="shared" si="3"/>
        <v>-0.9468843041647117</v>
      </c>
      <c r="J67" s="9">
        <v>1.1491317671092951E-2</v>
      </c>
      <c r="K67" s="9">
        <v>-0.63197755751358564</v>
      </c>
      <c r="L67" s="9">
        <f t="shared" si="4"/>
        <v>0.92981359147205267</v>
      </c>
      <c r="M67" s="9">
        <v>3.1038401253918497</v>
      </c>
      <c r="N67" s="9">
        <v>1.2019654115740904E-2</v>
      </c>
      <c r="O67" s="9">
        <v>2.2356180670947525</v>
      </c>
      <c r="Q67" s="22"/>
      <c r="R67" s="23"/>
    </row>
    <row r="68" spans="1:18" ht="16" x14ac:dyDescent="0.2">
      <c r="A68" s="7">
        <v>42186</v>
      </c>
      <c r="B68" s="8">
        <v>456.25</v>
      </c>
      <c r="C68" s="9">
        <f t="shared" ref="C68:C92" si="5">B68-B67</f>
        <v>12.699999999999989</v>
      </c>
      <c r="D68" s="9">
        <v>1.7438888888888888</v>
      </c>
      <c r="E68" s="9">
        <f t="shared" ref="E68:E92" si="6">(C68-D68)^2</f>
        <v>120.03637067901208</v>
      </c>
      <c r="F68" s="9">
        <v>335.77791167290889</v>
      </c>
      <c r="G68" s="9">
        <v>18.324243822676802</v>
      </c>
      <c r="H68" s="9">
        <f t="shared" ref="H68:H92" si="7">(C68-D68)/G68</f>
        <v>0.59790249557542896</v>
      </c>
      <c r="I68" s="9">
        <f t="shared" ref="I68:I92" si="8">H68^3</f>
        <v>0.21374260513810048</v>
      </c>
      <c r="J68" s="9">
        <v>1.1491317671092951E-2</v>
      </c>
      <c r="K68" s="9">
        <v>-0.63197755751358564</v>
      </c>
      <c r="L68" s="9">
        <f t="shared" ref="L68:L92" si="9">((C68-D68)/G68)^4</f>
        <v>0.12779723702286377</v>
      </c>
      <c r="M68" s="9">
        <v>3.1038401253918497</v>
      </c>
      <c r="N68" s="9">
        <v>1.2019654115740904E-2</v>
      </c>
      <c r="O68" s="9">
        <v>2.2356180670947525</v>
      </c>
      <c r="Q68" s="22"/>
      <c r="R68" s="23"/>
    </row>
    <row r="69" spans="1:18" ht="16" x14ac:dyDescent="0.2">
      <c r="A69" s="7">
        <v>42217</v>
      </c>
      <c r="B69" s="8">
        <v>469.2</v>
      </c>
      <c r="C69" s="9">
        <f t="shared" si="5"/>
        <v>12.949999999999989</v>
      </c>
      <c r="D69" s="9">
        <v>1.7438888888888888</v>
      </c>
      <c r="E69" s="9">
        <f t="shared" si="6"/>
        <v>125.57692623456762</v>
      </c>
      <c r="F69" s="9">
        <v>335.77791167290889</v>
      </c>
      <c r="G69" s="9">
        <v>18.324243822676802</v>
      </c>
      <c r="H69" s="9">
        <f t="shared" si="7"/>
        <v>0.61154562335844931</v>
      </c>
      <c r="I69" s="9">
        <f t="shared" si="8"/>
        <v>0.22871075482882242</v>
      </c>
      <c r="J69" s="9">
        <v>1.1491317671092951E-2</v>
      </c>
      <c r="K69" s="9">
        <v>-0.63197755751358564</v>
      </c>
      <c r="L69" s="9">
        <f t="shared" si="9"/>
        <v>0.13986706113057365</v>
      </c>
      <c r="M69" s="9">
        <v>3.1038401253918497</v>
      </c>
      <c r="N69" s="9">
        <v>1.2019654115740904E-2</v>
      </c>
      <c r="O69" s="9">
        <v>2.2356180670947525</v>
      </c>
      <c r="Q69" s="22"/>
      <c r="R69" s="23"/>
    </row>
    <row r="70" spans="1:18" ht="16" x14ac:dyDescent="0.2">
      <c r="A70" s="7">
        <v>42248</v>
      </c>
      <c r="B70" s="8">
        <v>421.15</v>
      </c>
      <c r="C70" s="9">
        <f t="shared" si="5"/>
        <v>-48.050000000000011</v>
      </c>
      <c r="D70" s="9">
        <v>1.7438888888888888</v>
      </c>
      <c r="E70" s="9">
        <f t="shared" si="6"/>
        <v>2479.4313706790135</v>
      </c>
      <c r="F70" s="9">
        <v>335.77791167290889</v>
      </c>
      <c r="G70" s="9">
        <v>18.324243822676802</v>
      </c>
      <c r="H70" s="9">
        <f t="shared" si="7"/>
        <v>-2.717377555698504</v>
      </c>
      <c r="I70" s="9">
        <f t="shared" si="8"/>
        <v>-20.0654984242715</v>
      </c>
      <c r="J70" s="9">
        <v>1.1491317671092951E-2</v>
      </c>
      <c r="K70" s="9">
        <v>-0.63197755751358564</v>
      </c>
      <c r="L70" s="9">
        <f t="shared" si="9"/>
        <v>54.525535062019074</v>
      </c>
      <c r="M70" s="9">
        <v>3.1038401253918497</v>
      </c>
      <c r="N70" s="9">
        <v>1.2019654115740904E-2</v>
      </c>
      <c r="O70" s="9">
        <v>2.2356180670947525</v>
      </c>
      <c r="Q70" s="22"/>
      <c r="R70" s="23"/>
    </row>
    <row r="71" spans="1:18" ht="16" x14ac:dyDescent="0.2">
      <c r="A71" s="7">
        <v>42278</v>
      </c>
      <c r="B71" s="8">
        <v>420.25</v>
      </c>
      <c r="C71" s="9">
        <f t="shared" si="5"/>
        <v>-0.89999999999997726</v>
      </c>
      <c r="D71" s="9">
        <v>1.7438888888888888</v>
      </c>
      <c r="E71" s="9">
        <f t="shared" si="6"/>
        <v>6.9901484567900027</v>
      </c>
      <c r="F71" s="9">
        <v>335.77791167290889</v>
      </c>
      <c r="G71" s="9">
        <v>18.324243822676802</v>
      </c>
      <c r="H71" s="9">
        <f t="shared" si="7"/>
        <v>-0.14428365582087344</v>
      </c>
      <c r="I71" s="9">
        <f t="shared" si="8"/>
        <v>-3.0036644431178962E-3</v>
      </c>
      <c r="J71" s="9">
        <v>1.1491317671092951E-2</v>
      </c>
      <c r="K71" s="9">
        <v>-0.63197755751358564</v>
      </c>
      <c r="L71" s="9">
        <f t="shared" si="9"/>
        <v>4.3337968671221803E-4</v>
      </c>
      <c r="M71" s="9">
        <v>3.1038401253918497</v>
      </c>
      <c r="N71" s="9">
        <v>1.2019654115740904E-2</v>
      </c>
      <c r="O71" s="9">
        <v>2.2356180670947525</v>
      </c>
      <c r="Q71" s="22"/>
      <c r="R71" s="23"/>
    </row>
    <row r="72" spans="1:18" ht="16" x14ac:dyDescent="0.2">
      <c r="A72" s="7">
        <v>42309</v>
      </c>
      <c r="B72" s="8">
        <v>463.6</v>
      </c>
      <c r="C72" s="9">
        <f t="shared" si="5"/>
        <v>43.350000000000023</v>
      </c>
      <c r="D72" s="9">
        <v>1.7438888888888888</v>
      </c>
      <c r="E72" s="9">
        <f t="shared" si="6"/>
        <v>1731.0684817901254</v>
      </c>
      <c r="F72" s="9">
        <v>335.77791167290889</v>
      </c>
      <c r="G72" s="9">
        <v>18.324243822676802</v>
      </c>
      <c r="H72" s="9">
        <f t="shared" si="7"/>
        <v>2.2705499617737197</v>
      </c>
      <c r="I72" s="9">
        <f t="shared" si="8"/>
        <v>11.705586753976398</v>
      </c>
      <c r="J72" s="9">
        <v>1.1491317671092951E-2</v>
      </c>
      <c r="K72" s="9">
        <v>-0.63197755751358564</v>
      </c>
      <c r="L72" s="9">
        <f t="shared" si="9"/>
        <v>26.57811955678007</v>
      </c>
      <c r="M72" s="9">
        <v>3.1038401253918497</v>
      </c>
      <c r="N72" s="9">
        <v>1.2019654115740904E-2</v>
      </c>
      <c r="O72" s="9">
        <v>2.2356180670947525</v>
      </c>
      <c r="Q72" s="22"/>
      <c r="R72" s="23"/>
    </row>
    <row r="73" spans="1:18" ht="16" x14ac:dyDescent="0.2">
      <c r="A73" s="7">
        <v>42339</v>
      </c>
      <c r="B73" s="8">
        <v>492.25</v>
      </c>
      <c r="C73" s="9">
        <f t="shared" si="5"/>
        <v>28.649999999999977</v>
      </c>
      <c r="D73" s="9">
        <v>1.7438888888888888</v>
      </c>
      <c r="E73" s="9">
        <f t="shared" si="6"/>
        <v>723.93881512345547</v>
      </c>
      <c r="F73" s="9">
        <v>335.77791167290889</v>
      </c>
      <c r="G73" s="9">
        <v>18.324243822676802</v>
      </c>
      <c r="H73" s="9">
        <f t="shared" si="7"/>
        <v>1.4683340481321236</v>
      </c>
      <c r="I73" s="9">
        <f t="shared" si="8"/>
        <v>3.1657353686971534</v>
      </c>
      <c r="J73" s="9">
        <v>1.1491317671092951E-2</v>
      </c>
      <c r="K73" s="9">
        <v>-0.63197755751358564</v>
      </c>
      <c r="L73" s="9">
        <f t="shared" si="9"/>
        <v>4.6483570292341323</v>
      </c>
      <c r="M73" s="9">
        <v>3.1038401253918497</v>
      </c>
      <c r="N73" s="9">
        <v>1.2019654115740904E-2</v>
      </c>
      <c r="O73" s="9">
        <v>2.2356180670947525</v>
      </c>
      <c r="Q73" s="22"/>
      <c r="R73" s="23"/>
    </row>
    <row r="74" spans="1:18" ht="16" x14ac:dyDescent="0.2">
      <c r="A74" s="7">
        <v>42370</v>
      </c>
      <c r="B74" s="8">
        <v>471.7</v>
      </c>
      <c r="C74" s="9">
        <f t="shared" si="5"/>
        <v>-20.550000000000011</v>
      </c>
      <c r="D74" s="9">
        <v>1.7438888888888888</v>
      </c>
      <c r="E74" s="9">
        <f t="shared" si="6"/>
        <v>497.01748179012401</v>
      </c>
      <c r="F74" s="9">
        <v>335.77791167290889</v>
      </c>
      <c r="G74" s="9">
        <v>18.324243822676802</v>
      </c>
      <c r="H74" s="9">
        <f t="shared" si="7"/>
        <v>-1.2166334995662711</v>
      </c>
      <c r="I74" s="9">
        <f t="shared" si="8"/>
        <v>-1.8008573440797928</v>
      </c>
      <c r="J74" s="9">
        <v>1.1491317671092951E-2</v>
      </c>
      <c r="K74" s="9">
        <v>-0.63197755751358564</v>
      </c>
      <c r="L74" s="9">
        <f t="shared" si="9"/>
        <v>2.1909833727474188</v>
      </c>
      <c r="M74" s="9">
        <v>3.1038401253918497</v>
      </c>
      <c r="N74" s="9">
        <v>1.2019654115740904E-2</v>
      </c>
      <c r="O74" s="9">
        <v>2.2356180670947525</v>
      </c>
      <c r="Q74" s="22"/>
      <c r="R74" s="23"/>
    </row>
    <row r="75" spans="1:18" ht="16" x14ac:dyDescent="0.2">
      <c r="A75" s="7">
        <v>42401</v>
      </c>
      <c r="B75" s="8">
        <v>494.2</v>
      </c>
      <c r="C75" s="9">
        <f t="shared" si="5"/>
        <v>22.5</v>
      </c>
      <c r="D75" s="9">
        <v>1.7438888888888888</v>
      </c>
      <c r="E75" s="9">
        <f t="shared" si="6"/>
        <v>430.81614845679007</v>
      </c>
      <c r="F75" s="9">
        <v>335.77791167290889</v>
      </c>
      <c r="G75" s="9">
        <v>18.324243822676802</v>
      </c>
      <c r="H75" s="9">
        <f t="shared" si="7"/>
        <v>1.1327131046698253</v>
      </c>
      <c r="I75" s="9">
        <f t="shared" si="8"/>
        <v>1.4533150636059509</v>
      </c>
      <c r="J75" s="9">
        <v>1.1491317671092951E-2</v>
      </c>
      <c r="K75" s="9">
        <v>-0.63197755751358564</v>
      </c>
      <c r="L75" s="9">
        <f t="shared" si="9"/>
        <v>1.6461890177605214</v>
      </c>
      <c r="M75" s="9">
        <v>3.1038401253918497</v>
      </c>
      <c r="N75" s="9">
        <v>1.2019654115740904E-2</v>
      </c>
      <c r="O75" s="9">
        <v>2.2356180670947525</v>
      </c>
      <c r="Q75" s="22"/>
      <c r="R75" s="23"/>
    </row>
    <row r="76" spans="1:18" ht="16" x14ac:dyDescent="0.2">
      <c r="A76" s="7">
        <v>42430</v>
      </c>
      <c r="B76" s="8">
        <v>496</v>
      </c>
      <c r="C76" s="9">
        <f t="shared" si="5"/>
        <v>1.8000000000000114</v>
      </c>
      <c r="D76" s="9">
        <v>1.7438888888888888</v>
      </c>
      <c r="E76" s="9">
        <f t="shared" si="6"/>
        <v>3.1484567901247399E-3</v>
      </c>
      <c r="F76" s="9">
        <v>335.77791167290889</v>
      </c>
      <c r="G76" s="9">
        <v>18.324243822676802</v>
      </c>
      <c r="H76" s="9">
        <f t="shared" si="7"/>
        <v>3.0621242357451806E-3</v>
      </c>
      <c r="I76" s="9">
        <f t="shared" si="8"/>
        <v>2.8712328914681533E-8</v>
      </c>
      <c r="J76" s="9">
        <v>1.1491317671092951E-2</v>
      </c>
      <c r="K76" s="9">
        <v>-0.63197755751358564</v>
      </c>
      <c r="L76" s="9">
        <f t="shared" si="9"/>
        <v>8.7920718234333436E-11</v>
      </c>
      <c r="M76" s="9">
        <v>3.1038401253918497</v>
      </c>
      <c r="N76" s="9">
        <v>1.2019654115740904E-2</v>
      </c>
      <c r="O76" s="9">
        <v>2.2356180670947525</v>
      </c>
      <c r="Q76" s="22"/>
      <c r="R76" s="23"/>
    </row>
    <row r="77" spans="1:18" ht="16" x14ac:dyDescent="0.2">
      <c r="A77" s="7">
        <v>42461</v>
      </c>
      <c r="B77" s="8">
        <v>438.6</v>
      </c>
      <c r="C77" s="9">
        <f t="shared" si="5"/>
        <v>-57.399999999999977</v>
      </c>
      <c r="D77" s="9">
        <v>1.7438888888888888</v>
      </c>
      <c r="E77" s="9">
        <f t="shared" si="6"/>
        <v>3497.9995929012321</v>
      </c>
      <c r="F77" s="9">
        <v>335.77791167290889</v>
      </c>
      <c r="G77" s="9">
        <v>18.324243822676802</v>
      </c>
      <c r="H77" s="9">
        <f t="shared" si="7"/>
        <v>-3.2276305347834615</v>
      </c>
      <c r="I77" s="9">
        <f t="shared" si="8"/>
        <v>-33.624160208924927</v>
      </c>
      <c r="J77" s="9">
        <v>1.1491317671092951E-2</v>
      </c>
      <c r="K77" s="9">
        <v>-0.63197755751358564</v>
      </c>
      <c r="L77" s="9">
        <f t="shared" si="9"/>
        <v>108.52636619677715</v>
      </c>
      <c r="M77" s="9">
        <v>3.1038401253918497</v>
      </c>
      <c r="N77" s="9">
        <v>1.2019654115740904E-2</v>
      </c>
      <c r="O77" s="9">
        <v>2.2356180670947525</v>
      </c>
      <c r="Q77" s="22"/>
      <c r="R77" s="23"/>
    </row>
    <row r="78" spans="1:18" ht="16" x14ac:dyDescent="0.2">
      <c r="A78" s="7">
        <v>42491</v>
      </c>
      <c r="B78" s="8">
        <v>443.2</v>
      </c>
      <c r="C78" s="9">
        <f t="shared" si="5"/>
        <v>4.5999999999999659</v>
      </c>
      <c r="D78" s="9">
        <v>1.7438888888888888</v>
      </c>
      <c r="E78" s="9">
        <f t="shared" si="6"/>
        <v>8.1573706790121516</v>
      </c>
      <c r="F78" s="9">
        <v>335.77791167290889</v>
      </c>
      <c r="G78" s="9">
        <v>18.324243822676802</v>
      </c>
      <c r="H78" s="9">
        <f t="shared" si="7"/>
        <v>0.15586515540557005</v>
      </c>
      <c r="I78" s="9">
        <f t="shared" si="8"/>
        <v>3.7865797730722256E-3</v>
      </c>
      <c r="J78" s="9">
        <v>1.1491317671092951E-2</v>
      </c>
      <c r="K78" s="9">
        <v>-0.63197755751358564</v>
      </c>
      <c r="L78" s="9">
        <f t="shared" si="9"/>
        <v>5.9019584478549065E-4</v>
      </c>
      <c r="M78" s="9">
        <v>3.1038401253918497</v>
      </c>
      <c r="N78" s="9">
        <v>1.2019654115740904E-2</v>
      </c>
      <c r="O78" s="9">
        <v>2.2356180670947525</v>
      </c>
      <c r="Q78" s="22"/>
      <c r="R78" s="23"/>
    </row>
    <row r="79" spans="1:18" ht="16" x14ac:dyDescent="0.2">
      <c r="A79" s="7">
        <v>42522</v>
      </c>
      <c r="B79" s="8">
        <v>431.15</v>
      </c>
      <c r="C79" s="9">
        <f t="shared" si="5"/>
        <v>-12.050000000000011</v>
      </c>
      <c r="D79" s="9">
        <v>1.7438888888888888</v>
      </c>
      <c r="E79" s="9">
        <f t="shared" si="6"/>
        <v>190.27137067901268</v>
      </c>
      <c r="F79" s="9">
        <v>335.77791167290889</v>
      </c>
      <c r="G79" s="9">
        <v>18.324243822676802</v>
      </c>
      <c r="H79" s="9">
        <f t="shared" si="7"/>
        <v>-0.75276715494358071</v>
      </c>
      <c r="I79" s="9">
        <f t="shared" si="8"/>
        <v>-0.4265618237353872</v>
      </c>
      <c r="J79" s="9">
        <v>1.1491317671092951E-2</v>
      </c>
      <c r="K79" s="9">
        <v>-0.63197755751358564</v>
      </c>
      <c r="L79" s="9">
        <f t="shared" si="9"/>
        <v>0.32110173046083262</v>
      </c>
      <c r="M79" s="9">
        <v>3.1038401253918497</v>
      </c>
      <c r="N79" s="9">
        <v>1.2019654115740904E-2</v>
      </c>
      <c r="O79" s="9">
        <v>2.2356180670947525</v>
      </c>
      <c r="Q79" s="22"/>
      <c r="R79" s="23"/>
    </row>
    <row r="80" spans="1:18" ht="16" x14ac:dyDescent="0.2">
      <c r="A80" s="7">
        <v>42552</v>
      </c>
      <c r="B80" s="8">
        <v>409.6</v>
      </c>
      <c r="C80" s="9">
        <f t="shared" si="5"/>
        <v>-21.549999999999955</v>
      </c>
      <c r="D80" s="9">
        <v>1.7438888888888888</v>
      </c>
      <c r="E80" s="9">
        <f t="shared" si="6"/>
        <v>542.60525956789911</v>
      </c>
      <c r="F80" s="9">
        <v>335.77791167290889</v>
      </c>
      <c r="G80" s="9">
        <v>18.324243822676802</v>
      </c>
      <c r="H80" s="9">
        <f t="shared" si="7"/>
        <v>-1.2712060106983492</v>
      </c>
      <c r="I80" s="9">
        <f t="shared" si="8"/>
        <v>-2.0542240672196739</v>
      </c>
      <c r="J80" s="9">
        <v>1.1491317671092951E-2</v>
      </c>
      <c r="K80" s="9">
        <v>-0.63197755751358564</v>
      </c>
      <c r="L80" s="9">
        <f t="shared" si="9"/>
        <v>2.6113419815708592</v>
      </c>
      <c r="M80" s="9">
        <v>3.1038401253918497</v>
      </c>
      <c r="N80" s="9">
        <v>1.2019654115740904E-2</v>
      </c>
      <c r="O80" s="9">
        <v>2.2356180670947525</v>
      </c>
      <c r="Q80" s="22"/>
      <c r="R80" s="23"/>
    </row>
    <row r="81" spans="1:18" ht="16" x14ac:dyDescent="0.2">
      <c r="A81" s="7">
        <v>42583</v>
      </c>
      <c r="B81" s="8">
        <v>407.35</v>
      </c>
      <c r="C81" s="9">
        <f t="shared" si="5"/>
        <v>-2.25</v>
      </c>
      <c r="D81" s="9">
        <v>1.7438888888888888</v>
      </c>
      <c r="E81" s="9">
        <f t="shared" si="6"/>
        <v>15.951148456790122</v>
      </c>
      <c r="F81" s="9">
        <v>335.77791167290889</v>
      </c>
      <c r="G81" s="9">
        <v>18.324243822676802</v>
      </c>
      <c r="H81" s="9">
        <f t="shared" si="7"/>
        <v>-0.21795654584918431</v>
      </c>
      <c r="I81" s="9">
        <f t="shared" si="8"/>
        <v>-1.0354037889652001E-2</v>
      </c>
      <c r="J81" s="9">
        <v>1.1491317671092951E-2</v>
      </c>
      <c r="K81" s="9">
        <v>-0.63197755751358564</v>
      </c>
      <c r="L81" s="9">
        <f t="shared" si="9"/>
        <v>2.2567303340201277E-3</v>
      </c>
      <c r="M81" s="9">
        <v>3.1038401253918497</v>
      </c>
      <c r="N81" s="9">
        <v>1.2019654115740904E-2</v>
      </c>
      <c r="O81" s="9">
        <v>2.2356180670947525</v>
      </c>
      <c r="Q81" s="22"/>
      <c r="R81" s="23"/>
    </row>
    <row r="82" spans="1:18" ht="16" x14ac:dyDescent="0.2">
      <c r="A82" s="7">
        <v>42614</v>
      </c>
      <c r="B82" s="8">
        <v>386.6</v>
      </c>
      <c r="C82" s="9">
        <f t="shared" si="5"/>
        <v>-20.75</v>
      </c>
      <c r="D82" s="9">
        <v>1.7438888888888888</v>
      </c>
      <c r="E82" s="9">
        <f t="shared" si="6"/>
        <v>505.97503734567903</v>
      </c>
      <c r="F82" s="9">
        <v>335.77791167290889</v>
      </c>
      <c r="G82" s="9">
        <v>18.324243822676802</v>
      </c>
      <c r="H82" s="9">
        <f t="shared" si="7"/>
        <v>-1.2275480017926865</v>
      </c>
      <c r="I82" s="9">
        <f t="shared" si="8"/>
        <v>-1.8497602863636491</v>
      </c>
      <c r="J82" s="9">
        <v>1.1491317671092951E-2</v>
      </c>
      <c r="K82" s="9">
        <v>-0.63197755751358564</v>
      </c>
      <c r="L82" s="9">
        <f t="shared" si="9"/>
        <v>2.2706695433211648</v>
      </c>
      <c r="M82" s="9">
        <v>3.1038401253918497</v>
      </c>
      <c r="N82" s="9">
        <v>1.2019654115740904E-2</v>
      </c>
      <c r="O82" s="9">
        <v>2.2356180670947525</v>
      </c>
      <c r="Q82" s="22"/>
      <c r="R82" s="23"/>
    </row>
    <row r="83" spans="1:18" ht="16" x14ac:dyDescent="0.2">
      <c r="A83" s="7">
        <v>42644</v>
      </c>
      <c r="B83" s="8">
        <v>385.1</v>
      </c>
      <c r="C83" s="9">
        <f t="shared" si="5"/>
        <v>-1.5</v>
      </c>
      <c r="D83" s="9">
        <v>1.7438888888888888</v>
      </c>
      <c r="E83" s="9">
        <f t="shared" si="6"/>
        <v>10.522815123456789</v>
      </c>
      <c r="F83" s="9">
        <v>335.77791167290889</v>
      </c>
      <c r="G83" s="9">
        <v>18.324243822676802</v>
      </c>
      <c r="H83" s="9">
        <f t="shared" si="7"/>
        <v>-0.1770271625001234</v>
      </c>
      <c r="I83" s="9">
        <f t="shared" si="8"/>
        <v>-5.5477863136916897E-3</v>
      </c>
      <c r="J83" s="9">
        <v>1.1491317671092951E-2</v>
      </c>
      <c r="K83" s="9">
        <v>-0.63197755751358564</v>
      </c>
      <c r="L83" s="9">
        <f t="shared" si="9"/>
        <v>9.8210886926985942E-4</v>
      </c>
      <c r="M83" s="9">
        <v>3.1038401253918497</v>
      </c>
      <c r="N83" s="9">
        <v>1.2019654115740904E-2</v>
      </c>
      <c r="O83" s="9">
        <v>2.2356180670947525</v>
      </c>
      <c r="Q83" s="22"/>
      <c r="R83" s="23"/>
    </row>
    <row r="84" spans="1:18" ht="16" x14ac:dyDescent="0.2">
      <c r="A84" s="7">
        <v>42675</v>
      </c>
      <c r="B84" s="8">
        <v>371.15</v>
      </c>
      <c r="C84" s="9">
        <f t="shared" si="5"/>
        <v>-13.950000000000045</v>
      </c>
      <c r="D84" s="9">
        <v>1.7438888888888888</v>
      </c>
      <c r="E84" s="9">
        <f t="shared" si="6"/>
        <v>246.29814845679158</v>
      </c>
      <c r="F84" s="9">
        <v>335.77791167290889</v>
      </c>
      <c r="G84" s="9">
        <v>18.324243822676802</v>
      </c>
      <c r="H84" s="9">
        <f t="shared" si="7"/>
        <v>-0.85645492609453688</v>
      </c>
      <c r="I84" s="9">
        <f t="shared" si="8"/>
        <v>-0.62822256974207602</v>
      </c>
      <c r="J84" s="9">
        <v>1.1491317671092951E-2</v>
      </c>
      <c r="K84" s="9">
        <v>-0.63197755751358564</v>
      </c>
      <c r="L84" s="9">
        <f t="shared" si="9"/>
        <v>0.53804431453936985</v>
      </c>
      <c r="M84" s="9">
        <v>3.1038401253918497</v>
      </c>
      <c r="N84" s="9">
        <v>1.2019654115740904E-2</v>
      </c>
      <c r="O84" s="9">
        <v>2.2356180670947525</v>
      </c>
      <c r="Q84" s="22"/>
      <c r="R84" s="23"/>
    </row>
    <row r="85" spans="1:18" ht="16" x14ac:dyDescent="0.2">
      <c r="A85" s="7">
        <v>42705</v>
      </c>
      <c r="B85" s="8">
        <v>353.2</v>
      </c>
      <c r="C85" s="9">
        <f t="shared" si="5"/>
        <v>-17.949999999999989</v>
      </c>
      <c r="D85" s="9">
        <v>1.7438888888888888</v>
      </c>
      <c r="E85" s="9">
        <f t="shared" si="6"/>
        <v>387.84925956790084</v>
      </c>
      <c r="F85" s="9">
        <v>335.77791167290889</v>
      </c>
      <c r="G85" s="9">
        <v>18.324243822676802</v>
      </c>
      <c r="H85" s="9">
        <f t="shared" si="7"/>
        <v>-1.0747449706228587</v>
      </c>
      <c r="I85" s="9">
        <f t="shared" si="8"/>
        <v>-1.2414129297654819</v>
      </c>
      <c r="J85" s="9">
        <v>1.1491317671092951E-2</v>
      </c>
      <c r="K85" s="9">
        <v>-0.63197755751358564</v>
      </c>
      <c r="L85" s="9">
        <f t="shared" si="9"/>
        <v>1.3342023027316399</v>
      </c>
      <c r="M85" s="9">
        <v>3.1038401253918497</v>
      </c>
      <c r="N85" s="9">
        <v>1.2019654115740904E-2</v>
      </c>
      <c r="O85" s="9">
        <v>2.2356180670947525</v>
      </c>
      <c r="Q85" s="22"/>
      <c r="R85" s="23"/>
    </row>
    <row r="86" spans="1:18" ht="16" x14ac:dyDescent="0.2">
      <c r="A86" s="7">
        <v>42736</v>
      </c>
      <c r="B86" s="8">
        <v>366.9</v>
      </c>
      <c r="C86" s="9">
        <f t="shared" si="5"/>
        <v>13.699999999999989</v>
      </c>
      <c r="D86" s="9">
        <v>1.7438888888888888</v>
      </c>
      <c r="E86" s="9">
        <f t="shared" si="6"/>
        <v>142.94859290123426</v>
      </c>
      <c r="F86" s="9">
        <v>335.77791167290889</v>
      </c>
      <c r="G86" s="9">
        <v>18.324243822676802</v>
      </c>
      <c r="H86" s="9">
        <f t="shared" si="7"/>
        <v>0.65247500670751024</v>
      </c>
      <c r="I86" s="9">
        <f t="shared" si="8"/>
        <v>0.27777403119630867</v>
      </c>
      <c r="J86" s="9">
        <v>1.1491317671092951E-2</v>
      </c>
      <c r="K86" s="9">
        <v>-0.63197755751358564</v>
      </c>
      <c r="L86" s="9">
        <f t="shared" si="9"/>
        <v>0.18124061286798365</v>
      </c>
      <c r="M86" s="9">
        <v>3.1038401253918497</v>
      </c>
      <c r="N86" s="9">
        <v>1.2019654115740904E-2</v>
      </c>
      <c r="O86" s="9">
        <v>2.2356180670947525</v>
      </c>
      <c r="Q86" s="22"/>
      <c r="R86" s="23"/>
    </row>
    <row r="87" spans="1:18" ht="16" x14ac:dyDescent="0.2">
      <c r="A87" s="7">
        <v>42767</v>
      </c>
      <c r="B87" s="8">
        <v>305.60000000000002</v>
      </c>
      <c r="C87" s="9">
        <f t="shared" si="5"/>
        <v>-61.299999999999955</v>
      </c>
      <c r="D87" s="9">
        <v>1.7438888888888888</v>
      </c>
      <c r="E87" s="9">
        <f t="shared" si="6"/>
        <v>3974.5319262345624</v>
      </c>
      <c r="F87" s="9">
        <v>335.77791167290889</v>
      </c>
      <c r="G87" s="9">
        <v>18.324243822676802</v>
      </c>
      <c r="H87" s="9">
        <f t="shared" si="7"/>
        <v>-3.440463328198577</v>
      </c>
      <c r="I87" s="9">
        <f t="shared" si="8"/>
        <v>-40.724034737237069</v>
      </c>
      <c r="J87" s="9">
        <v>1.1491317671092951E-2</v>
      </c>
      <c r="K87" s="9">
        <v>-0.63197755751358564</v>
      </c>
      <c r="L87" s="9">
        <f t="shared" si="9"/>
        <v>140.1095480897491</v>
      </c>
      <c r="M87" s="9">
        <v>3.1038401253918497</v>
      </c>
      <c r="N87" s="9">
        <v>1.2019654115740904E-2</v>
      </c>
      <c r="O87" s="9">
        <v>2.2356180670947525</v>
      </c>
      <c r="Q87" s="22"/>
      <c r="R87" s="23"/>
    </row>
    <row r="88" spans="1:18" ht="16" x14ac:dyDescent="0.2">
      <c r="A88" s="7">
        <v>42795</v>
      </c>
      <c r="B88" s="8">
        <v>328.45</v>
      </c>
      <c r="C88" s="9">
        <f t="shared" si="5"/>
        <v>22.849999999999966</v>
      </c>
      <c r="D88" s="9">
        <v>1.7438888888888888</v>
      </c>
      <c r="E88" s="9">
        <f t="shared" si="6"/>
        <v>445.46792623456645</v>
      </c>
      <c r="F88" s="9">
        <v>335.77791167290889</v>
      </c>
      <c r="G88" s="9">
        <v>18.324243822676802</v>
      </c>
      <c r="H88" s="9">
        <f t="shared" si="7"/>
        <v>1.1518134835660521</v>
      </c>
      <c r="I88" s="9">
        <f t="shared" si="8"/>
        <v>1.5280813481054789</v>
      </c>
      <c r="J88" s="9">
        <v>1.1491317671092951E-2</v>
      </c>
      <c r="K88" s="9">
        <v>-0.63197755751358564</v>
      </c>
      <c r="L88" s="9">
        <f t="shared" si="9"/>
        <v>1.7600647007336807</v>
      </c>
      <c r="M88" s="9">
        <v>3.1038401253918497</v>
      </c>
      <c r="N88" s="9">
        <v>1.2019654115740904E-2</v>
      </c>
      <c r="O88" s="9">
        <v>2.2356180670947525</v>
      </c>
      <c r="Q88" s="22"/>
      <c r="R88" s="23"/>
    </row>
    <row r="89" spans="1:18" ht="16" x14ac:dyDescent="0.2">
      <c r="A89" s="7">
        <v>42826</v>
      </c>
      <c r="B89" s="8">
        <v>316</v>
      </c>
      <c r="C89" s="9">
        <f t="shared" si="5"/>
        <v>-12.449999999999989</v>
      </c>
      <c r="D89" s="9">
        <v>1.7438888888888888</v>
      </c>
      <c r="E89" s="9">
        <f t="shared" si="6"/>
        <v>201.46648179012317</v>
      </c>
      <c r="F89" s="9">
        <v>335.77791167290889</v>
      </c>
      <c r="G89" s="9">
        <v>18.324243822676802</v>
      </c>
      <c r="H89" s="9">
        <f t="shared" si="7"/>
        <v>-0.77459615939641202</v>
      </c>
      <c r="I89" s="9">
        <f t="shared" si="8"/>
        <v>-0.4647570838243657</v>
      </c>
      <c r="J89" s="9">
        <v>1.1491317671092951E-2</v>
      </c>
      <c r="K89" s="9">
        <v>-0.63197755751358564</v>
      </c>
      <c r="L89" s="9">
        <f t="shared" si="9"/>
        <v>0.35999905218263001</v>
      </c>
      <c r="M89" s="9">
        <v>3.1038401253918497</v>
      </c>
      <c r="N89" s="9">
        <v>1.2019654115740904E-2</v>
      </c>
      <c r="O89" s="9">
        <v>2.2356180670947525</v>
      </c>
      <c r="Q89" s="22"/>
      <c r="R89" s="23"/>
    </row>
    <row r="90" spans="1:18" ht="16" x14ac:dyDescent="0.2">
      <c r="A90" s="7">
        <v>42856</v>
      </c>
      <c r="B90" s="8">
        <v>304.75</v>
      </c>
      <c r="C90" s="9">
        <f t="shared" si="5"/>
        <v>-11.25</v>
      </c>
      <c r="D90" s="9">
        <v>1.7438888888888888</v>
      </c>
      <c r="E90" s="9">
        <f t="shared" si="6"/>
        <v>168.84114845679014</v>
      </c>
      <c r="F90" s="9">
        <v>335.77791167290889</v>
      </c>
      <c r="G90" s="9">
        <v>18.324243822676802</v>
      </c>
      <c r="H90" s="9">
        <f t="shared" si="7"/>
        <v>-0.70910914603791519</v>
      </c>
      <c r="I90" s="9">
        <f t="shared" si="8"/>
        <v>-0.35656545125840411</v>
      </c>
      <c r="J90" s="9">
        <v>1.1491317671092951E-2</v>
      </c>
      <c r="K90" s="9">
        <v>-0.63197755751358564</v>
      </c>
      <c r="L90" s="9">
        <f t="shared" si="9"/>
        <v>0.25284382264847077</v>
      </c>
      <c r="M90" s="9">
        <v>3.1038401253918497</v>
      </c>
      <c r="N90" s="9">
        <v>1.2019654115740904E-2</v>
      </c>
      <c r="O90" s="9">
        <v>2.2356180670947525</v>
      </c>
      <c r="Q90" s="22"/>
      <c r="R90" s="23"/>
    </row>
    <row r="91" spans="1:18" ht="16" x14ac:dyDescent="0.2">
      <c r="A91" s="7">
        <v>42887</v>
      </c>
      <c r="B91" s="8">
        <v>303.85000000000002</v>
      </c>
      <c r="C91" s="9">
        <f t="shared" si="5"/>
        <v>-0.89999999999997726</v>
      </c>
      <c r="D91" s="9">
        <v>1.7438888888888888</v>
      </c>
      <c r="E91" s="9">
        <f t="shared" si="6"/>
        <v>6.9901484567900027</v>
      </c>
      <c r="F91" s="9">
        <v>335.77791167290889</v>
      </c>
      <c r="G91" s="9">
        <v>18.324243822676802</v>
      </c>
      <c r="H91" s="9">
        <f t="shared" si="7"/>
        <v>-0.14428365582087344</v>
      </c>
      <c r="I91" s="9">
        <f t="shared" si="8"/>
        <v>-3.0036644431178962E-3</v>
      </c>
      <c r="J91" s="9">
        <v>1.1491317671092951E-2</v>
      </c>
      <c r="K91" s="9">
        <v>-0.63197755751358564</v>
      </c>
      <c r="L91" s="9">
        <f t="shared" si="9"/>
        <v>4.3337968671221803E-4</v>
      </c>
      <c r="M91" s="9">
        <v>3.1038401253918497</v>
      </c>
      <c r="N91" s="9">
        <v>1.2019654115740904E-2</v>
      </c>
      <c r="O91" s="9">
        <v>2.2356180670947525</v>
      </c>
      <c r="Q91" s="22"/>
      <c r="R91" s="23"/>
    </row>
    <row r="92" spans="1:18" ht="16" x14ac:dyDescent="0.2">
      <c r="A92" s="7">
        <v>42917</v>
      </c>
      <c r="B92" s="8">
        <v>291.95</v>
      </c>
      <c r="C92" s="9">
        <f t="shared" si="5"/>
        <v>-11.900000000000034</v>
      </c>
      <c r="D92" s="9">
        <v>1.7438888888888888</v>
      </c>
      <c r="E92" s="9">
        <f t="shared" si="6"/>
        <v>186.15570401234663</v>
      </c>
      <c r="F92" s="9">
        <v>335.77791167290889</v>
      </c>
      <c r="G92" s="9">
        <v>18.324243822676802</v>
      </c>
      <c r="H92" s="9">
        <f t="shared" si="7"/>
        <v>-0.74458127827376985</v>
      </c>
      <c r="I92" s="9">
        <f t="shared" si="8"/>
        <v>-0.41279681370610455</v>
      </c>
      <c r="J92" s="9">
        <v>1.1491317671092951E-2</v>
      </c>
      <c r="K92" s="9">
        <v>-0.63197755751358564</v>
      </c>
      <c r="L92" s="9">
        <f t="shared" si="9"/>
        <v>0.30736077921663058</v>
      </c>
      <c r="M92" s="9">
        <v>3.1038401253918497</v>
      </c>
      <c r="N92" s="9">
        <v>1.2019654115740904E-2</v>
      </c>
      <c r="O92" s="9">
        <v>2.2356180670947525</v>
      </c>
      <c r="Q92" s="22"/>
      <c r="R92" s="23"/>
    </row>
    <row r="93" spans="1:18" x14ac:dyDescent="0.15">
      <c r="A93" s="16" t="s">
        <v>5</v>
      </c>
      <c r="B93" s="9"/>
      <c r="C93" s="9">
        <f>SUM(C3:C92)</f>
        <v>156.94999999999999</v>
      </c>
      <c r="D93" s="9"/>
      <c r="E93" s="9">
        <f>SUM(E3:E92)</f>
        <v>29884.234138888889</v>
      </c>
      <c r="F93" s="9"/>
      <c r="G93" s="9"/>
      <c r="H93" s="9"/>
      <c r="I93" s="9">
        <f>SUM(I3:I92)</f>
        <v>-54.996091449404481</v>
      </c>
      <c r="J93" s="9"/>
      <c r="K93" s="9"/>
      <c r="L93" s="9">
        <f>SUM(L3:L92)</f>
        <v>444.22727485095129</v>
      </c>
      <c r="M93" s="9"/>
      <c r="N93" s="9"/>
      <c r="O93" s="9"/>
      <c r="Q93" s="23"/>
      <c r="R93" s="23"/>
    </row>
    <row r="94" spans="1:18" x14ac:dyDescent="0.15">
      <c r="Q94" s="23"/>
      <c r="R94" s="23"/>
    </row>
    <row r="95" spans="1:18" x14ac:dyDescent="0.15">
      <c r="Q95" s="23"/>
      <c r="R95" s="23"/>
    </row>
    <row r="96" spans="1:18" x14ac:dyDescent="0.15">
      <c r="Q96" s="23"/>
      <c r="R96" s="23"/>
    </row>
    <row r="97" spans="17:18" x14ac:dyDescent="0.15">
      <c r="Q97" s="23"/>
      <c r="R97" s="23"/>
    </row>
    <row r="98" spans="17:18" x14ac:dyDescent="0.15">
      <c r="Q98" s="23"/>
      <c r="R98" s="23"/>
    </row>
    <row r="99" spans="17:18" x14ac:dyDescent="0.15">
      <c r="Q99" s="23"/>
      <c r="R99" s="23"/>
    </row>
    <row r="100" spans="17:18" x14ac:dyDescent="0.15">
      <c r="Q100" s="23"/>
      <c r="R100" s="23"/>
    </row>
    <row r="101" spans="17:18" x14ac:dyDescent="0.15">
      <c r="Q101" s="23"/>
      <c r="R101" s="23"/>
    </row>
    <row r="102" spans="17:18" x14ac:dyDescent="0.15">
      <c r="Q102" s="23"/>
      <c r="R102" s="23"/>
    </row>
    <row r="103" spans="17:18" x14ac:dyDescent="0.15">
      <c r="Q103" s="23"/>
      <c r="R103" s="23"/>
    </row>
    <row r="104" spans="17:18" x14ac:dyDescent="0.15">
      <c r="Q104" s="23"/>
      <c r="R104" s="23"/>
    </row>
    <row r="105" spans="17:18" x14ac:dyDescent="0.15">
      <c r="Q105" s="23"/>
      <c r="R105" s="23"/>
    </row>
    <row r="106" spans="17:18" x14ac:dyDescent="0.15">
      <c r="Q106" s="23"/>
      <c r="R106" s="23"/>
    </row>
    <row r="107" spans="17:18" x14ac:dyDescent="0.15">
      <c r="Q107" s="23"/>
      <c r="R107" s="23"/>
    </row>
    <row r="108" spans="17:18" x14ac:dyDescent="0.15">
      <c r="Q108" s="23"/>
      <c r="R108" s="23"/>
    </row>
    <row r="109" spans="17:18" x14ac:dyDescent="0.15">
      <c r="Q109" s="23"/>
      <c r="R109" s="23"/>
    </row>
    <row r="110" spans="17:18" x14ac:dyDescent="0.15">
      <c r="Q110" s="23"/>
      <c r="R110" s="23"/>
    </row>
    <row r="111" spans="17:18" x14ac:dyDescent="0.15">
      <c r="Q111" s="23"/>
      <c r="R111" s="23"/>
    </row>
    <row r="112" spans="17:18" x14ac:dyDescent="0.15">
      <c r="Q112" s="23"/>
      <c r="R112" s="23"/>
    </row>
    <row r="113" spans="17:18" x14ac:dyDescent="0.15">
      <c r="Q113" s="23"/>
      <c r="R113" s="23"/>
    </row>
    <row r="114" spans="17:18" x14ac:dyDescent="0.15">
      <c r="Q114" s="23"/>
      <c r="R114" s="23"/>
    </row>
    <row r="115" spans="17:18" x14ac:dyDescent="0.15">
      <c r="Q115" s="23"/>
      <c r="R115" s="23"/>
    </row>
    <row r="116" spans="17:18" x14ac:dyDescent="0.15">
      <c r="Q116" s="23"/>
      <c r="R116" s="23"/>
    </row>
    <row r="117" spans="17:18" x14ac:dyDescent="0.15">
      <c r="Q117" s="23"/>
      <c r="R117" s="23"/>
    </row>
    <row r="118" spans="17:18" x14ac:dyDescent="0.15">
      <c r="Q118" s="23"/>
      <c r="R118" s="23"/>
    </row>
    <row r="119" spans="17:18" x14ac:dyDescent="0.15">
      <c r="Q119" s="23"/>
      <c r="R119" s="23"/>
    </row>
    <row r="120" spans="17:18" x14ac:dyDescent="0.15">
      <c r="Q120" s="23"/>
      <c r="R120" s="23"/>
    </row>
    <row r="121" spans="17:18" x14ac:dyDescent="0.15">
      <c r="Q121" s="23"/>
      <c r="R121" s="23"/>
    </row>
    <row r="122" spans="17:18" x14ac:dyDescent="0.15">
      <c r="Q122" s="23"/>
      <c r="R122" s="23"/>
    </row>
    <row r="123" spans="17:18" x14ac:dyDescent="0.15">
      <c r="Q123" s="23"/>
      <c r="R123" s="23"/>
    </row>
    <row r="124" spans="17:18" x14ac:dyDescent="0.15">
      <c r="Q124" s="23"/>
      <c r="R124" s="23"/>
    </row>
    <row r="125" spans="17:18" x14ac:dyDescent="0.15">
      <c r="Q125" s="23"/>
      <c r="R125" s="23"/>
    </row>
    <row r="126" spans="17:18" x14ac:dyDescent="0.15">
      <c r="Q126" s="23"/>
      <c r="R126" s="23"/>
    </row>
    <row r="127" spans="17:18" x14ac:dyDescent="0.15">
      <c r="Q127" s="23"/>
      <c r="R127" s="23"/>
    </row>
    <row r="128" spans="17:18" x14ac:dyDescent="0.15">
      <c r="Q128" s="23"/>
      <c r="R128" s="23"/>
    </row>
    <row r="129" spans="17:18" x14ac:dyDescent="0.15">
      <c r="Q129" s="23"/>
      <c r="R129" s="23"/>
    </row>
    <row r="130" spans="17:18" x14ac:dyDescent="0.15">
      <c r="Q130" s="23"/>
      <c r="R130" s="23"/>
    </row>
    <row r="131" spans="17:18" x14ac:dyDescent="0.15">
      <c r="Q131" s="23"/>
      <c r="R131" s="23"/>
    </row>
    <row r="132" spans="17:18" x14ac:dyDescent="0.15">
      <c r="Q132" s="23"/>
      <c r="R132" s="23"/>
    </row>
    <row r="133" spans="17:18" x14ac:dyDescent="0.15">
      <c r="Q133" s="23"/>
      <c r="R133" s="23"/>
    </row>
    <row r="134" spans="17:18" x14ac:dyDescent="0.15">
      <c r="Q134" s="23"/>
      <c r="R134" s="23"/>
    </row>
    <row r="135" spans="17:18" x14ac:dyDescent="0.15">
      <c r="Q135" s="23"/>
      <c r="R135" s="23"/>
    </row>
    <row r="136" spans="17:18" x14ac:dyDescent="0.15">
      <c r="Q136" s="23"/>
      <c r="R136" s="23"/>
    </row>
    <row r="137" spans="17:18" x14ac:dyDescent="0.15">
      <c r="Q137" s="23"/>
      <c r="R137" s="23"/>
    </row>
    <row r="138" spans="17:18" x14ac:dyDescent="0.15">
      <c r="Q138" s="23"/>
      <c r="R138" s="23"/>
    </row>
    <row r="139" spans="17:18" x14ac:dyDescent="0.15">
      <c r="Q139" s="23"/>
      <c r="R139" s="23"/>
    </row>
    <row r="140" spans="17:18" x14ac:dyDescent="0.15">
      <c r="Q140" s="23"/>
      <c r="R140" s="23"/>
    </row>
    <row r="141" spans="17:18" x14ac:dyDescent="0.15">
      <c r="Q141" s="23"/>
      <c r="R141" s="23"/>
    </row>
    <row r="142" spans="17:18" x14ac:dyDescent="0.15">
      <c r="Q142" s="23"/>
      <c r="R142" s="23"/>
    </row>
    <row r="143" spans="17:18" x14ac:dyDescent="0.15">
      <c r="Q143" s="23"/>
      <c r="R143" s="23"/>
    </row>
    <row r="144" spans="17:18" x14ac:dyDescent="0.15">
      <c r="Q144" s="23"/>
      <c r="R144" s="23"/>
    </row>
    <row r="145" spans="17:18" x14ac:dyDescent="0.15">
      <c r="Q145" s="23"/>
      <c r="R145" s="23"/>
    </row>
    <row r="146" spans="17:18" x14ac:dyDescent="0.15">
      <c r="Q146" s="23"/>
      <c r="R146" s="23"/>
    </row>
    <row r="147" spans="17:18" x14ac:dyDescent="0.15">
      <c r="Q147" s="23"/>
      <c r="R147" s="23"/>
    </row>
    <row r="148" spans="17:18" x14ac:dyDescent="0.15">
      <c r="Q148" s="23"/>
      <c r="R148" s="23"/>
    </row>
    <row r="149" spans="17:18" x14ac:dyDescent="0.15">
      <c r="Q149" s="23"/>
      <c r="R149" s="23"/>
    </row>
    <row r="150" spans="17:18" x14ac:dyDescent="0.15">
      <c r="Q150" s="23"/>
      <c r="R150" s="23"/>
    </row>
    <row r="151" spans="17:18" x14ac:dyDescent="0.15">
      <c r="Q151" s="23"/>
      <c r="R151" s="23"/>
    </row>
    <row r="152" spans="17:18" x14ac:dyDescent="0.15">
      <c r="Q152" s="23"/>
      <c r="R152" s="23"/>
    </row>
    <row r="153" spans="17:18" x14ac:dyDescent="0.15">
      <c r="Q153" s="23"/>
      <c r="R153" s="23"/>
    </row>
    <row r="154" spans="17:18" x14ac:dyDescent="0.15">
      <c r="Q154" s="23"/>
      <c r="R154" s="23"/>
    </row>
    <row r="155" spans="17:18" x14ac:dyDescent="0.15">
      <c r="Q155" s="23"/>
      <c r="R155" s="23"/>
    </row>
    <row r="156" spans="17:18" x14ac:dyDescent="0.15">
      <c r="Q156" s="23"/>
      <c r="R156" s="23"/>
    </row>
    <row r="157" spans="17:18" x14ac:dyDescent="0.15">
      <c r="Q157" s="23"/>
      <c r="R157" s="23"/>
    </row>
    <row r="158" spans="17:18" x14ac:dyDescent="0.15">
      <c r="Q158" s="23"/>
      <c r="R158" s="23"/>
    </row>
    <row r="159" spans="17:18" x14ac:dyDescent="0.15">
      <c r="Q159" s="23"/>
      <c r="R159" s="23"/>
    </row>
    <row r="160" spans="17:18" x14ac:dyDescent="0.15">
      <c r="Q160" s="23"/>
      <c r="R160" s="23"/>
    </row>
    <row r="161" spans="17:18" x14ac:dyDescent="0.15">
      <c r="Q161" s="23"/>
      <c r="R161" s="23"/>
    </row>
    <row r="162" spans="17:18" x14ac:dyDescent="0.15">
      <c r="Q162" s="23"/>
      <c r="R162" s="23"/>
    </row>
    <row r="163" spans="17:18" x14ac:dyDescent="0.15">
      <c r="Q163" s="23"/>
      <c r="R163" s="23"/>
    </row>
    <row r="164" spans="17:18" x14ac:dyDescent="0.15">
      <c r="Q164" s="23"/>
      <c r="R164" s="23"/>
    </row>
    <row r="165" spans="17:18" x14ac:dyDescent="0.15">
      <c r="Q165" s="23"/>
      <c r="R165" s="23"/>
    </row>
    <row r="166" spans="17:18" x14ac:dyDescent="0.15">
      <c r="Q166" s="23"/>
      <c r="R166" s="23"/>
    </row>
    <row r="167" spans="17:18" x14ac:dyDescent="0.15">
      <c r="Q167" s="23"/>
      <c r="R167" s="23"/>
    </row>
    <row r="168" spans="17:18" x14ac:dyDescent="0.15">
      <c r="Q168" s="23"/>
      <c r="R168" s="23"/>
    </row>
    <row r="169" spans="17:18" x14ac:dyDescent="0.15">
      <c r="Q169" s="23"/>
      <c r="R169" s="23"/>
    </row>
    <row r="170" spans="17:18" x14ac:dyDescent="0.15">
      <c r="Q170" s="23"/>
      <c r="R170" s="23"/>
    </row>
    <row r="171" spans="17:18" x14ac:dyDescent="0.15">
      <c r="Q171" s="23"/>
      <c r="R171" s="23"/>
    </row>
    <row r="172" spans="17:18" x14ac:dyDescent="0.15">
      <c r="Q172" s="23"/>
      <c r="R172" s="23"/>
    </row>
    <row r="173" spans="17:18" x14ac:dyDescent="0.15">
      <c r="Q173" s="23"/>
      <c r="R173" s="23"/>
    </row>
    <row r="174" spans="17:18" x14ac:dyDescent="0.15">
      <c r="Q174" s="23"/>
      <c r="R174" s="23"/>
    </row>
    <row r="175" spans="17:18" x14ac:dyDescent="0.15">
      <c r="Q175" s="23"/>
      <c r="R175" s="23"/>
    </row>
    <row r="176" spans="17:18" x14ac:dyDescent="0.15">
      <c r="Q176" s="23"/>
      <c r="R176" s="23"/>
    </row>
    <row r="177" spans="17:18" x14ac:dyDescent="0.15">
      <c r="Q177" s="23"/>
      <c r="R177" s="23"/>
    </row>
    <row r="178" spans="17:18" x14ac:dyDescent="0.15">
      <c r="Q178" s="23"/>
      <c r="R178" s="23"/>
    </row>
    <row r="179" spans="17:18" x14ac:dyDescent="0.15">
      <c r="Q179" s="23"/>
      <c r="R179" s="23"/>
    </row>
    <row r="180" spans="17:18" x14ac:dyDescent="0.15">
      <c r="Q180" s="23"/>
      <c r="R180" s="23"/>
    </row>
  </sheetData>
  <mergeCells count="1">
    <mergeCell ref="Q1:R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1"/>
  <sheetViews>
    <sheetView tabSelected="1" topLeftCell="D1" workbookViewId="0">
      <selection activeCell="P24" sqref="P24"/>
    </sheetView>
  </sheetViews>
  <sheetFormatPr baseColWidth="10" defaultColWidth="9.1640625" defaultRowHeight="16" x14ac:dyDescent="0.2"/>
  <cols>
    <col min="1" max="1" width="9.1640625" style="18"/>
    <col min="2" max="2" width="17.5" style="18" customWidth="1"/>
    <col min="3" max="3" width="10.1640625" customWidth="1"/>
    <col min="4" max="4" width="11.5" customWidth="1"/>
    <col min="5" max="5" width="14.1640625" customWidth="1"/>
    <col min="6" max="6" width="13.33203125" customWidth="1"/>
    <col min="7" max="7" width="12.33203125" customWidth="1"/>
    <col min="8" max="8" width="16" customWidth="1"/>
    <col min="9" max="9" width="16.83203125" customWidth="1"/>
    <col min="10" max="10" width="15.33203125" customWidth="1"/>
    <col min="11" max="11" width="15" customWidth="1"/>
    <col min="12" max="12" width="15.5" customWidth="1"/>
    <col min="13" max="13" width="16.6640625" customWidth="1"/>
    <col min="14" max="14" width="21.5" customWidth="1"/>
    <col min="15" max="15" width="15" customWidth="1"/>
    <col min="17" max="17" width="20.83203125" customWidth="1"/>
    <col min="18" max="18" width="35.5" customWidth="1"/>
    <col min="258" max="259" width="8.83203125" customWidth="1"/>
    <col min="261" max="261" width="8.83203125" customWidth="1"/>
    <col min="263" max="270" width="8.83203125" customWidth="1"/>
    <col min="272" max="277" width="8.83203125" customWidth="1"/>
    <col min="279" max="280" width="8.83203125" customWidth="1"/>
    <col min="286" max="286" width="8.83203125" customWidth="1"/>
    <col min="288" max="288" width="8.83203125" customWidth="1"/>
    <col min="290" max="290" width="8.83203125" customWidth="1"/>
    <col min="293" max="293" width="8.83203125" customWidth="1"/>
    <col min="295" max="297" width="8.83203125" customWidth="1"/>
    <col min="299" max="301" width="8.83203125" customWidth="1"/>
    <col min="303" max="304" width="8.83203125" customWidth="1"/>
    <col min="307" max="309" width="8.83203125" customWidth="1"/>
    <col min="311" max="311" width="8.83203125" customWidth="1"/>
    <col min="313" max="313" width="8.83203125" customWidth="1"/>
    <col min="315" max="317" width="8.83203125" customWidth="1"/>
    <col min="319" max="321" width="8.83203125" customWidth="1"/>
    <col min="323" max="325" width="8.83203125" customWidth="1"/>
    <col min="327" max="328" width="8.83203125" customWidth="1"/>
    <col min="330" max="330" width="8.83203125" customWidth="1"/>
    <col min="333" max="333" width="8.83203125" customWidth="1"/>
    <col min="335" max="337" width="8.83203125" customWidth="1"/>
    <col min="339" max="341" width="8.83203125" customWidth="1"/>
    <col min="343" max="344" width="8.83203125" customWidth="1"/>
    <col min="351" max="352" width="8.83203125" customWidth="1"/>
    <col min="359" max="360" width="8.83203125" customWidth="1"/>
    <col min="363" max="363" width="8.83203125" customWidth="1"/>
    <col min="367" max="374" width="8.83203125" customWidth="1"/>
    <col min="376" max="436" width="8.83203125" customWidth="1"/>
    <col min="444" max="444" width="8.83203125" customWidth="1"/>
    <col min="446" max="448" width="8.83203125" customWidth="1"/>
    <col min="450" max="450" width="8.83203125" customWidth="1"/>
    <col min="452" max="453" width="8.83203125" customWidth="1"/>
    <col min="458" max="458" width="8.83203125" customWidth="1"/>
    <col min="460" max="471" width="8.83203125" customWidth="1"/>
    <col min="473" max="477" width="8.83203125" customWidth="1"/>
    <col min="480" max="496" width="8.83203125" customWidth="1"/>
    <col min="498" max="498" width="8.83203125" customWidth="1"/>
    <col min="502" max="502" width="8.83203125" customWidth="1"/>
    <col min="506" max="688" width="8.83203125" customWidth="1"/>
    <col min="691" max="691" width="8.83203125" customWidth="1"/>
    <col min="694" max="694" width="8.83203125" customWidth="1"/>
    <col min="696" max="764" width="8.83203125" customWidth="1"/>
    <col min="766" max="766" width="8.83203125" customWidth="1"/>
    <col min="768" max="768" width="8.83203125" customWidth="1"/>
    <col min="770" max="774" width="8.83203125" customWidth="1"/>
    <col min="776" max="777" width="8.83203125" customWidth="1"/>
    <col min="779" max="780" width="8.83203125" customWidth="1"/>
    <col min="782" max="784" width="8.83203125" customWidth="1"/>
    <col min="786" max="818" width="8.83203125" customWidth="1"/>
    <col min="820" max="820" width="8.83203125" customWidth="1"/>
    <col min="822" max="824" width="8.83203125" customWidth="1"/>
    <col min="826" max="826" width="8.83203125" customWidth="1"/>
    <col min="828" max="829" width="8.83203125" customWidth="1"/>
    <col min="833" max="836" width="8.83203125" customWidth="1"/>
    <col min="838" max="839" width="8.83203125" customWidth="1"/>
    <col min="842" max="842" width="8.83203125" customWidth="1"/>
    <col min="845" max="846" width="8.83203125" customWidth="1"/>
    <col min="864" max="889" width="8.83203125" customWidth="1"/>
    <col min="891" max="891" width="8.83203125" customWidth="1"/>
    <col min="893" max="893" width="8.83203125" customWidth="1"/>
    <col min="895" max="895" width="8.83203125" customWidth="1"/>
    <col min="897" max="900" width="8.83203125" customWidth="1"/>
    <col min="903" max="904" width="8.83203125" customWidth="1"/>
    <col min="907" max="908" width="8.83203125" customWidth="1"/>
    <col min="910" max="910" width="8.83203125" customWidth="1"/>
    <col min="928" max="1020" width="8.83203125" customWidth="1"/>
    <col min="1022" max="1022" width="8.83203125" customWidth="1"/>
    <col min="1024" max="1024" width="8.83203125" customWidth="1"/>
    <col min="1026" max="1030" width="8.83203125" customWidth="1"/>
    <col min="1032" max="1033" width="8.83203125" customWidth="1"/>
    <col min="1035" max="1036" width="8.83203125" customWidth="1"/>
    <col min="1038" max="1040" width="8.83203125" customWidth="1"/>
    <col min="1042" max="1074" width="8.83203125" customWidth="1"/>
    <col min="1076" max="1076" width="8.83203125" customWidth="1"/>
    <col min="1078" max="1080" width="8.83203125" customWidth="1"/>
    <col min="1082" max="1082" width="8.83203125" customWidth="1"/>
    <col min="1084" max="1085" width="8.83203125" customWidth="1"/>
    <col min="1089" max="1092" width="8.83203125" customWidth="1"/>
    <col min="1094" max="1095" width="8.83203125" customWidth="1"/>
    <col min="1098" max="1098" width="8.83203125" customWidth="1"/>
    <col min="1101" max="1102" width="8.83203125" customWidth="1"/>
    <col min="1120" max="1142" width="8.83203125" customWidth="1"/>
    <col min="1144" max="1144" width="8.83203125" customWidth="1"/>
    <col min="1146" max="1150" width="8.83203125" customWidth="1"/>
    <col min="1152" max="1155" width="8.83203125" customWidth="1"/>
    <col min="1158" max="1160" width="8.83203125" customWidth="1"/>
    <col min="1164" max="1164" width="8.83203125" customWidth="1"/>
    <col min="1166" max="1166" width="8.83203125" customWidth="1"/>
    <col min="1168" max="1168" width="8.83203125" customWidth="1"/>
    <col min="1184" max="1203" width="8.83203125" customWidth="1"/>
    <col min="1207" max="1210" width="8.83203125" customWidth="1"/>
    <col min="1212" max="1213" width="8.83203125" customWidth="1"/>
    <col min="1215" max="1215" width="8.83203125" customWidth="1"/>
    <col min="1224" max="1224" width="8.83203125" customWidth="1"/>
    <col min="1226" max="1226" width="8.83203125" customWidth="1"/>
    <col min="1229" max="1230" width="8.83203125" customWidth="1"/>
    <col min="1248" max="1267" width="8.83203125" customWidth="1"/>
    <col min="1269" max="1270" width="8.83203125" customWidth="1"/>
    <col min="1273" max="1273" width="8.83203125" customWidth="1"/>
    <col min="1275" max="1278" width="8.83203125" customWidth="1"/>
    <col min="1280" max="1283" width="8.83203125" customWidth="1"/>
    <col min="1286" max="1288" width="8.83203125" customWidth="1"/>
    <col min="1292" max="1292" width="8.83203125" customWidth="1"/>
    <col min="1294" max="1294" width="8.83203125" customWidth="1"/>
    <col min="1296" max="1296" width="8.83203125" customWidth="1"/>
    <col min="1312" max="1328" width="8.83203125" customWidth="1"/>
    <col min="1331" max="1332" width="8.83203125" customWidth="1"/>
    <col min="1335" max="1395" width="8.83203125" customWidth="1"/>
    <col min="1397" max="1397" width="8.83203125" customWidth="1"/>
    <col min="1399" max="1399" width="8.83203125" customWidth="1"/>
    <col min="1401" max="1401" width="8.83203125" customWidth="1"/>
    <col min="1403" max="1406" width="8.83203125" customWidth="1"/>
    <col min="1408" max="1411" width="8.83203125" customWidth="1"/>
    <col min="1414" max="1416" width="8.83203125" customWidth="1"/>
    <col min="1420" max="1420" width="8.83203125" customWidth="1"/>
    <col min="1422" max="1422" width="8.83203125" customWidth="1"/>
    <col min="1424" max="1424" width="8.83203125" customWidth="1"/>
    <col min="1440" max="1527" width="8.83203125" customWidth="1"/>
    <col min="1529" max="1529" width="8.83203125" customWidth="1"/>
    <col min="1532" max="1533" width="8.83203125" customWidth="1"/>
    <col min="1535" max="1538" width="8.83203125" customWidth="1"/>
    <col min="1540" max="1543" width="8.83203125" customWidth="1"/>
    <col min="1546" max="1546" width="8.83203125" customWidth="1"/>
    <col min="1549" max="1550" width="8.83203125" customWidth="1"/>
    <col min="1568" max="1649" width="8.83203125" customWidth="1"/>
    <col min="1651" max="1652" width="8.83203125" customWidth="1"/>
    <col min="1654" max="1654" width="8.83203125" customWidth="1"/>
    <col min="1656" max="1656" width="8.83203125" customWidth="1"/>
    <col min="1658" max="1658" width="8.83203125" customWidth="1"/>
    <col min="1661" max="1662" width="8.83203125" customWidth="1"/>
    <col min="1664" max="1667" width="8.83203125" customWidth="1"/>
    <col min="1670" max="1672" width="8.83203125" customWidth="1"/>
    <col min="1676" max="1676" width="8.83203125" customWidth="1"/>
    <col min="1678" max="1678" width="8.83203125" customWidth="1"/>
    <col min="1680" max="1680" width="8.83203125" customWidth="1"/>
    <col min="1696" max="1712" width="8.83203125" customWidth="1"/>
    <col min="1715" max="1780" width="8.83203125" customWidth="1"/>
    <col min="1783" max="1784" width="8.83203125" customWidth="1"/>
    <col min="1786" max="1786" width="8.83203125" customWidth="1"/>
    <col min="1788" max="1790" width="8.83203125" customWidth="1"/>
    <col min="1792" max="1795" width="8.83203125" customWidth="1"/>
    <col min="1798" max="1800" width="8.83203125" customWidth="1"/>
    <col min="1804" max="1804" width="8.83203125" customWidth="1"/>
    <col min="1806" max="1806" width="8.83203125" customWidth="1"/>
    <col min="1808" max="1808" width="8.83203125" customWidth="1"/>
    <col min="1824" max="1840" width="8.83203125" customWidth="1"/>
    <col min="1843" max="1843" width="8.83203125" customWidth="1"/>
    <col min="1845" max="1847" width="8.83203125" customWidth="1"/>
    <col min="1850" max="1851" width="8.83203125" customWidth="1"/>
    <col min="1853" max="1854" width="8.83203125" customWidth="1"/>
    <col min="1856" max="1863" width="8.83203125" customWidth="1"/>
    <col min="1866" max="1866" width="8.83203125" customWidth="1"/>
    <col min="1869" max="1870" width="8.83203125" customWidth="1"/>
    <col min="1873" max="1905" width="8.83203125" customWidth="1"/>
    <col min="1907" max="1908" width="8.83203125" customWidth="1"/>
    <col min="1912" max="1912" width="8.83203125" customWidth="1"/>
    <col min="1914" max="1914" width="8.83203125" customWidth="1"/>
    <col min="1917" max="1918" width="8.83203125" customWidth="1"/>
    <col min="1920" max="1923" width="8.83203125" customWidth="1"/>
    <col min="1926" max="1928" width="8.83203125" customWidth="1"/>
    <col min="1932" max="1932" width="8.83203125" customWidth="1"/>
    <col min="1934" max="1934" width="8.83203125" customWidth="1"/>
    <col min="1936" max="1936" width="8.83203125" customWidth="1"/>
    <col min="1952" max="1975" width="8.83203125" customWidth="1"/>
    <col min="1977" max="2032" width="8.83203125" customWidth="1"/>
    <col min="2034" max="2097" width="8.83203125" customWidth="1"/>
    <col min="2099" max="2108" width="8.83203125" customWidth="1"/>
    <col min="2110" max="2124" width="8.83203125" customWidth="1"/>
    <col min="2128" max="2152" width="8.83203125" customWidth="1"/>
    <col min="2154" max="2154" width="8.83203125" customWidth="1"/>
    <col min="2177" max="2231" width="8.83203125" customWidth="1"/>
    <col min="2233" max="2288" width="8.83203125" customWidth="1"/>
    <col min="2290" max="2290" width="8.83203125" customWidth="1"/>
    <col min="2292" max="2428" width="8.83203125" customWidth="1"/>
    <col min="2430" max="2430" width="8.83203125" customWidth="1"/>
    <col min="2432" max="2432" width="8.83203125" customWidth="1"/>
    <col min="2434" max="2438" width="8.83203125" customWidth="1"/>
    <col min="2440" max="2441" width="8.83203125" customWidth="1"/>
    <col min="2443" max="2444" width="8.83203125" customWidth="1"/>
    <col min="2446" max="2448" width="8.83203125" customWidth="1"/>
    <col min="2450" max="2487" width="8.83203125" customWidth="1"/>
    <col min="2489" max="2550" width="8.83203125" customWidth="1"/>
    <col min="2554" max="2558" width="8.83203125" customWidth="1"/>
    <col min="2560" max="2563" width="8.83203125" customWidth="1"/>
    <col min="2566" max="2568" width="8.83203125" customWidth="1"/>
    <col min="2572" max="2572" width="8.83203125" customWidth="1"/>
    <col min="2574" max="2574" width="8.83203125" customWidth="1"/>
    <col min="2576" max="2576" width="8.83203125" customWidth="1"/>
    <col min="2592" max="2608" width="8.83203125" customWidth="1"/>
    <col min="2612" max="2612" width="8.83203125" customWidth="1"/>
    <col min="2614" max="2614" width="8.83203125" customWidth="1"/>
    <col min="2616" max="2618" width="8.83203125" customWidth="1"/>
    <col min="2620" max="2621" width="8.83203125" customWidth="1"/>
    <col min="2625" max="2628" width="8.83203125" customWidth="1"/>
    <col min="2630" max="2631" width="8.83203125" customWidth="1"/>
    <col min="2634" max="2634" width="8.83203125" customWidth="1"/>
    <col min="2637" max="2638" width="8.83203125" customWidth="1"/>
    <col min="2656" max="2748" width="8.83203125" customWidth="1"/>
    <col min="2751" max="2751" width="8.83203125" customWidth="1"/>
    <col min="2753" max="2753" width="8.83203125" customWidth="1"/>
    <col min="2755" max="2755" width="8.83203125" customWidth="1"/>
    <col min="2757" max="2757" width="8.83203125" customWidth="1"/>
    <col min="2760" max="2761" width="8.83203125" customWidth="1"/>
    <col min="2764" max="2764" width="8.83203125" customWidth="1"/>
    <col min="2766" max="2766" width="8.83203125" customWidth="1"/>
    <col min="2784" max="2804" width="8.83203125" customWidth="1"/>
    <col min="2810" max="2814" width="8.83203125" customWidth="1"/>
    <col min="2816" max="2819" width="8.83203125" customWidth="1"/>
    <col min="2822" max="2824" width="8.83203125" customWidth="1"/>
    <col min="2828" max="2828" width="8.83203125" customWidth="1"/>
    <col min="2830" max="2830" width="8.83203125" customWidth="1"/>
    <col min="2832" max="2832" width="8.83203125" customWidth="1"/>
    <col min="2848" max="2865" width="8.83203125" customWidth="1"/>
    <col min="2867" max="2867" width="8.83203125" customWidth="1"/>
    <col min="2870" max="2872" width="8.83203125" customWidth="1"/>
    <col min="2875" max="2876" width="8.83203125" customWidth="1"/>
    <col min="2880" max="2884" width="8.83203125" customWidth="1"/>
    <col min="2886" max="2887" width="8.83203125" customWidth="1"/>
    <col min="2890" max="2890" width="8.83203125" customWidth="1"/>
    <col min="2893" max="2894" width="8.83203125" customWidth="1"/>
    <col min="2912" max="2935" width="8.83203125" customWidth="1"/>
    <col min="2937" max="2999" width="8.83203125" customWidth="1"/>
    <col min="3001" max="3056" width="8.83203125" customWidth="1"/>
    <col min="3059" max="3124" width="8.83203125" customWidth="1"/>
    <col min="3126" max="3127" width="8.83203125" customWidth="1"/>
    <col min="3129" max="3130" width="8.83203125" customWidth="1"/>
    <col min="3132" max="3134" width="8.83203125" customWidth="1"/>
    <col min="3136" max="3139" width="8.83203125" customWidth="1"/>
    <col min="3142" max="3144" width="8.83203125" customWidth="1"/>
    <col min="3148" max="3148" width="8.83203125" customWidth="1"/>
    <col min="3150" max="3150" width="8.83203125" customWidth="1"/>
    <col min="3152" max="3152" width="8.83203125" customWidth="1"/>
    <col min="3168" max="3189" width="8.83203125" customWidth="1"/>
    <col min="3192" max="3194" width="8.83203125" customWidth="1"/>
    <col min="3196" max="3198" width="8.83203125" customWidth="1"/>
    <col min="3200" max="3203" width="8.83203125" customWidth="1"/>
    <col min="3206" max="3208" width="8.83203125" customWidth="1"/>
    <col min="3212" max="3212" width="8.83203125" customWidth="1"/>
    <col min="3214" max="3214" width="8.83203125" customWidth="1"/>
    <col min="3216" max="3216" width="8.83203125" customWidth="1"/>
    <col min="3232" max="3252" width="8.83203125" customWidth="1"/>
    <col min="3256" max="3256" width="8.83203125" customWidth="1"/>
    <col min="3261" max="3264" width="8.83203125" customWidth="1"/>
    <col min="3266" max="3268" width="8.83203125" customWidth="1"/>
    <col min="3276" max="3276" width="8.83203125" customWidth="1"/>
    <col min="3279" max="3279" width="8.83203125" customWidth="1"/>
    <col min="3296" max="3380" width="8.83203125" customWidth="1"/>
    <col min="3383" max="3383" width="8.83203125" customWidth="1"/>
    <col min="3385" max="3387" width="8.83203125" customWidth="1"/>
    <col min="3389" max="3390" width="8.83203125" customWidth="1"/>
    <col min="3392" max="3395" width="8.83203125" customWidth="1"/>
    <col min="3398" max="3400" width="8.83203125" customWidth="1"/>
    <col min="3404" max="3404" width="8.83203125" customWidth="1"/>
    <col min="3406" max="3406" width="8.83203125" customWidth="1"/>
    <col min="3408" max="3408" width="8.83203125" customWidth="1"/>
    <col min="3424" max="3440" width="8.83203125" customWidth="1"/>
    <col min="3443" max="3472" width="8.83203125" customWidth="1"/>
    <col min="3474" max="3507" width="8.83203125" customWidth="1"/>
    <col min="3511" max="3513" width="8.83203125" customWidth="1"/>
    <col min="3516" max="3518" width="8.83203125" customWidth="1"/>
    <col min="3520" max="3523" width="8.83203125" customWidth="1"/>
    <col min="3526" max="3528" width="8.83203125" customWidth="1"/>
    <col min="3532" max="3532" width="8.83203125" customWidth="1"/>
    <col min="3534" max="3534" width="8.83203125" customWidth="1"/>
    <col min="3536" max="3536" width="8.83203125" customWidth="1"/>
    <col min="3552" max="3632" width="8.83203125" customWidth="1"/>
    <col min="3680" max="3763" width="8.83203125" customWidth="1"/>
    <col min="3766" max="3766" width="8.83203125" customWidth="1"/>
    <col min="3768" max="3769" width="8.83203125" customWidth="1"/>
    <col min="3772" max="3774" width="8.83203125" customWidth="1"/>
    <col min="3776" max="3779" width="8.83203125" customWidth="1"/>
    <col min="3782" max="3784" width="8.83203125" customWidth="1"/>
    <col min="3788" max="3788" width="8.83203125" customWidth="1"/>
    <col min="3790" max="3790" width="8.83203125" customWidth="1"/>
    <col min="3792" max="3793" width="8.83203125" customWidth="1"/>
    <col min="3795" max="3824" width="8.83203125" customWidth="1"/>
    <col min="3827" max="3892" width="8.83203125" customWidth="1"/>
    <col min="3894" max="3894" width="8.83203125" customWidth="1"/>
    <col min="3896" max="3896" width="8.83203125" customWidth="1"/>
    <col min="3898" max="3898" width="8.83203125" customWidth="1"/>
    <col min="3901" max="3902" width="8.83203125" customWidth="1"/>
    <col min="3904" max="3907" width="8.83203125" customWidth="1"/>
    <col min="3910" max="3912" width="8.83203125" customWidth="1"/>
    <col min="3916" max="3916" width="8.83203125" customWidth="1"/>
    <col min="3918" max="3918" width="8.83203125" customWidth="1"/>
    <col min="3920" max="3920" width="8.83203125" customWidth="1"/>
    <col min="3936" max="3960" width="8.83203125" customWidth="1"/>
    <col min="3962" max="3963" width="8.83203125" customWidth="1"/>
    <col min="3965" max="3965" width="8.83203125" customWidth="1"/>
    <col min="3967" max="3969" width="8.83203125" customWidth="1"/>
    <col min="3973" max="3975" width="8.83203125" customWidth="1"/>
    <col min="3978" max="3991" width="8.83203125" customWidth="1"/>
    <col min="3993" max="3997" width="8.83203125" customWidth="1"/>
    <col min="4000" max="4049" width="8.83203125" customWidth="1"/>
    <col min="4051" max="4080" width="8.83203125" customWidth="1"/>
    <col min="4083" max="4148" width="8.83203125" customWidth="1"/>
    <col min="4150" max="4151" width="8.83203125" customWidth="1"/>
    <col min="4153" max="4157" width="8.83203125" customWidth="1"/>
    <col min="4159" max="4161" width="8.83203125" customWidth="1"/>
    <col min="4164" max="4166" width="8.83203125" customWidth="1"/>
    <col min="4172" max="4183" width="8.83203125" customWidth="1"/>
    <col min="4185" max="4189" width="8.83203125" customWidth="1"/>
    <col min="4192" max="4212" width="8.83203125" customWidth="1"/>
    <col min="4217" max="4223" width="8.83203125" customWidth="1"/>
    <col min="4226" max="4227" width="8.83203125" customWidth="1"/>
    <col min="4229" max="4229" width="8.83203125" customWidth="1"/>
    <col min="4232" max="4233" width="8.83203125" customWidth="1"/>
    <col min="4236" max="4236" width="8.83203125" customWidth="1"/>
    <col min="4238" max="4238" width="8.83203125" customWidth="1"/>
    <col min="4256" max="4336" width="8.83203125" customWidth="1"/>
    <col min="4339" max="4368" width="8.83203125" customWidth="1"/>
    <col min="4371" max="4400" width="8.83203125" customWidth="1"/>
    <col min="4403" max="4528" width="8.83203125" customWidth="1"/>
    <col min="4530" max="4663" width="8.83203125" customWidth="1"/>
    <col min="4665" max="4669" width="8.83203125" customWidth="1"/>
    <col min="4671" max="4673" width="8.83203125" customWidth="1"/>
    <col min="4676" max="4678" width="8.83203125" customWidth="1"/>
    <col min="4684" max="4695" width="8.83203125" customWidth="1"/>
    <col min="4697" max="4701" width="8.83203125" customWidth="1"/>
    <col min="4704" max="4784" width="8.83203125" customWidth="1"/>
    <col min="4786" max="4786" width="8.83203125" customWidth="1"/>
    <col min="4789" max="4789" width="8.83203125" customWidth="1"/>
    <col min="4792" max="4794" width="8.83203125" customWidth="1"/>
    <col min="4796" max="4798" width="8.83203125" customWidth="1"/>
    <col min="4800" max="4803" width="8.83203125" customWidth="1"/>
    <col min="4806" max="4808" width="8.83203125" customWidth="1"/>
    <col min="4812" max="4812" width="8.83203125" customWidth="1"/>
    <col min="4814" max="4814" width="8.83203125" customWidth="1"/>
    <col min="4816" max="4816" width="8.83203125" customWidth="1"/>
    <col min="4832" max="4848" width="8.83203125" customWidth="1"/>
    <col min="4850" max="4919" width="8.83203125" customWidth="1"/>
    <col min="4921" max="4925" width="8.83203125" customWidth="1"/>
    <col min="4927" max="4929" width="8.83203125" customWidth="1"/>
    <col min="4932" max="4934" width="8.83203125" customWidth="1"/>
    <col min="4940" max="4951" width="8.83203125" customWidth="1"/>
    <col min="4953" max="4957" width="8.83203125" customWidth="1"/>
    <col min="4960" max="4983" width="8.83203125" customWidth="1"/>
    <col min="4985" max="5040" width="8.83203125" customWidth="1"/>
    <col min="5042" max="5042" width="8.83203125" customWidth="1"/>
    <col min="5045" max="5047" width="8.83203125" customWidth="1"/>
    <col min="5049" max="5050" width="8.83203125" customWidth="1"/>
    <col min="5052" max="5054" width="8.83203125" customWidth="1"/>
    <col min="5056" max="5059" width="8.83203125" customWidth="1"/>
    <col min="5062" max="5064" width="8.83203125" customWidth="1"/>
    <col min="5068" max="5068" width="8.83203125" customWidth="1"/>
    <col min="5070" max="5070" width="8.83203125" customWidth="1"/>
    <col min="5072" max="5072" width="8.83203125" customWidth="1"/>
    <col min="5088" max="5104" width="8.83203125" customWidth="1"/>
    <col min="5106" max="5106" width="8.83203125" customWidth="1"/>
    <col min="5108" max="5169" width="8.83203125" customWidth="1"/>
    <col min="5171" max="5172" width="8.83203125" customWidth="1"/>
    <col min="5176" max="5184" width="8.83203125" customWidth="1"/>
    <col min="5187" max="5188" width="8.83203125" customWidth="1"/>
    <col min="5192" max="5200" width="8.83203125" customWidth="1"/>
    <col min="5205" max="5205" width="8.83203125" customWidth="1"/>
    <col min="5207" max="5216" width="8.83203125" customWidth="1"/>
    <col min="5218" max="5218" width="8.83203125" customWidth="1"/>
    <col min="5221" max="5221" width="8.83203125" customWidth="1"/>
    <col min="5224" max="5239" width="8.83203125" customWidth="1"/>
    <col min="5241" max="5296" width="8.83203125" customWidth="1"/>
    <col min="5298" max="5298" width="8.83203125" customWidth="1"/>
    <col min="5300" max="5301" width="8.83203125" customWidth="1"/>
    <col min="5304" max="5312" width="8.83203125" customWidth="1"/>
    <col min="5315" max="5316" width="8.83203125" customWidth="1"/>
    <col min="5320" max="5328" width="8.83203125" customWidth="1"/>
    <col min="5331" max="5331" width="8.83203125" customWidth="1"/>
    <col min="5333" max="5333" width="8.83203125" customWidth="1"/>
    <col min="5336" max="5346" width="8.83203125" customWidth="1"/>
    <col min="5348" max="5348" width="8.83203125" customWidth="1"/>
    <col min="5352" max="5360" width="8.83203125" customWidth="1"/>
    <col min="5362" max="5362" width="8.83203125" customWidth="1"/>
    <col min="5364" max="5424" width="8.83203125" customWidth="1"/>
    <col min="5426" max="5427" width="8.83203125" customWidth="1"/>
    <col min="5429" max="5429" width="8.83203125" customWidth="1"/>
    <col min="5432" max="5441" width="8.83203125" customWidth="1"/>
    <col min="5445" max="5445" width="8.83203125" customWidth="1"/>
    <col min="5448" max="5456" width="8.83203125" customWidth="1"/>
    <col min="5458" max="5461" width="8.83203125" customWidth="1"/>
    <col min="5464" max="5472" width="8.83203125" customWidth="1"/>
    <col min="5475" max="5477" width="8.83203125" customWidth="1"/>
    <col min="5480" max="5488" width="8.83203125" customWidth="1"/>
    <col min="5490" max="5491" width="8.83203125" customWidth="1"/>
    <col min="5493" max="5493" width="8.83203125" customWidth="1"/>
    <col min="5496" max="5504" width="8.83203125" customWidth="1"/>
    <col min="5506" max="5509" width="8.83203125" customWidth="1"/>
    <col min="5512" max="5522" width="8.83203125" customWidth="1"/>
    <col min="5525" max="5525" width="8.83203125" customWidth="1"/>
    <col min="5528" max="5536" width="8.83203125" customWidth="1"/>
    <col min="5541" max="5541" width="8.83203125" customWidth="1"/>
    <col min="5543" max="5554" width="8.83203125" customWidth="1"/>
    <col min="5557" max="5557" width="8.83203125" customWidth="1"/>
    <col min="5559" max="5560" width="8.83203125" customWidth="1"/>
    <col min="5563" max="5563" width="8.83203125" customWidth="1"/>
    <col min="5568" max="5568" width="8.83203125" customWidth="1"/>
    <col min="5571" max="5571" width="8.83203125" customWidth="1"/>
    <col min="5574" max="5574" width="8.83203125" customWidth="1"/>
    <col min="5577" max="5577" width="8.83203125" customWidth="1"/>
    <col min="5580" max="5580" width="8.83203125" customWidth="1"/>
    <col min="5582" max="5582" width="8.83203125" customWidth="1"/>
    <col min="5584" max="5585" width="8.83203125" customWidth="1"/>
    <col min="5587" max="5591" width="8.83203125" customWidth="1"/>
    <col min="5593" max="5593" width="8.83203125" customWidth="1"/>
    <col min="5595" max="5599" width="8.83203125" customWidth="1"/>
    <col min="5601" max="5601" width="8.83203125" customWidth="1"/>
    <col min="5611" max="5611" width="8.83203125" customWidth="1"/>
    <col min="5613" max="5615" width="8.83203125" customWidth="1"/>
    <col min="5621" max="5621" width="8.83203125" customWidth="1"/>
    <col min="5623" max="5632" width="8.83203125" customWidth="1"/>
    <col min="5635" max="5637" width="8.83203125" customWidth="1"/>
    <col min="5640" max="5650" width="8.83203125" customWidth="1"/>
    <col min="5653" max="5653" width="8.83203125" customWidth="1"/>
    <col min="5656" max="5664" width="8.83203125" customWidth="1"/>
    <col min="5666" max="5669" width="8.83203125" customWidth="1"/>
    <col min="5672" max="5680" width="8.83203125" customWidth="1"/>
    <col min="5683" max="5684" width="8.83203125" customWidth="1"/>
    <col min="5688" max="5696" width="8.83203125" customWidth="1"/>
    <col min="5699" max="5700" width="8.83203125" customWidth="1"/>
    <col min="5704" max="5714" width="8.83203125" customWidth="1"/>
    <col min="5716" max="5719" width="8.83203125" customWidth="1"/>
    <col min="5721" max="5721" width="8.83203125" customWidth="1"/>
    <col min="5724" max="5724" width="8.83203125" customWidth="1"/>
    <col min="5728" max="5728" width="8.83203125" customWidth="1"/>
    <col min="5730" max="5730" width="8.83203125" customWidth="1"/>
    <col min="5732" max="5735" width="8.83203125" customWidth="1"/>
    <col min="5738" max="5740" width="8.83203125" customWidth="1"/>
    <col min="5742" max="5742" width="8.83203125" customWidth="1"/>
    <col min="5744" max="5744" width="8.83203125" customWidth="1"/>
    <col min="5746" max="5747" width="8.83203125" customWidth="1"/>
    <col min="5751" max="5751" width="8.83203125" customWidth="1"/>
    <col min="5755" max="5755" width="8.83203125" customWidth="1"/>
    <col min="5758" max="5758" width="8.83203125" customWidth="1"/>
    <col min="5760" max="5760" width="8.83203125" customWidth="1"/>
    <col min="5765" max="5765" width="8.83203125" customWidth="1"/>
    <col min="5767" max="5776" width="8.83203125" customWidth="1"/>
    <col min="5779" max="5780" width="8.83203125" customWidth="1"/>
    <col min="5782" max="5782" width="8.83203125" customWidth="1"/>
    <col min="5784" max="5794" width="8.83203125" customWidth="1"/>
    <col min="5796" max="5796" width="8.83203125" customWidth="1"/>
    <col min="5800" max="5808" width="8.83203125" customWidth="1"/>
    <col min="5813" max="5813" width="8.83203125" customWidth="1"/>
    <col min="5816" max="5824" width="8.83203125" customWidth="1"/>
    <col min="5827" max="5829" width="8.83203125" customWidth="1"/>
    <col min="5832" max="5840" width="8.83203125" customWidth="1"/>
    <col min="5843" max="5843" width="8.83203125" customWidth="1"/>
    <col min="5845" max="5845" width="8.83203125" customWidth="1"/>
    <col min="5848" max="5861" width="8.83203125" customWidth="1"/>
    <col min="5863" max="5867" width="8.83203125" customWidth="1"/>
    <col min="5870" max="5870" width="8.83203125" customWidth="1"/>
    <col min="5872" max="5872" width="8.83203125" customWidth="1"/>
    <col min="5874" max="5875" width="8.83203125" customWidth="1"/>
    <col min="5877" max="5878" width="8.83203125" customWidth="1"/>
    <col min="5880" max="5889" width="8.83203125" customWidth="1"/>
    <col min="5893" max="5893" width="8.83203125" customWidth="1"/>
    <col min="5896" max="5906" width="8.83203125" customWidth="1"/>
    <col min="5908" max="5909" width="8.83203125" customWidth="1"/>
    <col min="5912" max="5920" width="8.83203125" customWidth="1"/>
    <col min="5922" max="5922" width="8.83203125" customWidth="1"/>
    <col min="5924" max="5925" width="8.83203125" customWidth="1"/>
    <col min="5928" max="5939" width="8.83203125" customWidth="1"/>
    <col min="5944" max="5957" width="8.83203125" customWidth="1"/>
    <col min="5959" max="5970" width="8.83203125" customWidth="1"/>
    <col min="5972" max="5974" width="8.83203125" customWidth="1"/>
    <col min="5976" max="5984" width="8.83203125" customWidth="1"/>
    <col min="5986" max="5989" width="8.83203125" customWidth="1"/>
    <col min="5992" max="6002" width="8.83203125" customWidth="1"/>
    <col min="6004" max="6004" width="8.83203125" customWidth="1"/>
    <col min="6008" max="6016" width="8.83203125" customWidth="1"/>
    <col min="6018" max="6021" width="8.83203125" customWidth="1"/>
    <col min="6024" max="6037" width="8.83203125" customWidth="1"/>
    <col min="6039" max="6048" width="8.83203125" customWidth="1"/>
    <col min="6050" max="6050" width="8.83203125" customWidth="1"/>
    <col min="6053" max="6053" width="8.83203125" customWidth="1"/>
    <col min="6055" max="6065" width="8.83203125" customWidth="1"/>
    <col min="6067" max="6068" width="8.83203125" customWidth="1"/>
    <col min="6071" max="6084" width="8.83203125" customWidth="1"/>
    <col min="6087" max="6097" width="8.83203125" customWidth="1"/>
    <col min="6099" max="6100" width="8.83203125" customWidth="1"/>
    <col min="6103" max="6116" width="8.83203125" customWidth="1"/>
    <col min="6119" max="6123" width="8.83203125" customWidth="1"/>
    <col min="6126" max="6126" width="8.83203125" customWidth="1"/>
    <col min="6128" max="6132" width="8.83203125" customWidth="1"/>
    <col min="6135" max="6145" width="8.83203125" customWidth="1"/>
    <col min="6147" max="6148" width="8.83203125" customWidth="1"/>
    <col min="6151" max="6160" width="8.83203125" customWidth="1"/>
    <col min="6162" max="6164" width="8.83203125" customWidth="1"/>
    <col min="6167" max="6176" width="8.83203125" customWidth="1"/>
    <col min="6178" max="6178" width="8.83203125" customWidth="1"/>
    <col min="6180" max="6180" width="8.83203125" customWidth="1"/>
    <col min="6183" max="6192" width="8.83203125" customWidth="1"/>
    <col min="6197" max="6197" width="8.83203125" customWidth="1"/>
    <col min="6199" max="6209" width="8.83203125" customWidth="1"/>
    <col min="6212" max="6214" width="8.83203125" customWidth="1"/>
    <col min="6216" max="6226" width="8.83203125" customWidth="1"/>
    <col min="6228" max="6228" width="8.83203125" customWidth="1"/>
    <col min="6230" max="6230" width="8.83203125" customWidth="1"/>
    <col min="6232" max="6240" width="8.83203125" customWidth="1"/>
    <col min="6243" max="6244" width="8.83203125" customWidth="1"/>
    <col min="6246" max="6246" width="8.83203125" customWidth="1"/>
    <col min="6248" max="6256" width="8.83203125" customWidth="1"/>
    <col min="6258" max="6258" width="8.83203125" customWidth="1"/>
    <col min="6260" max="6262" width="8.83203125" customWidth="1"/>
    <col min="6264" max="6277" width="8.83203125" customWidth="1"/>
    <col min="6279" max="6288" width="8.83203125" customWidth="1"/>
    <col min="6290" max="6292" width="8.83203125" customWidth="1"/>
    <col min="6295" max="6308" width="8.83203125" customWidth="1"/>
    <col min="6311" max="6324" width="8.83203125" customWidth="1"/>
    <col min="6327" max="6341" width="8.83203125" customWidth="1"/>
    <col min="6343" max="6352" width="8.83203125" customWidth="1"/>
    <col min="6354" max="6354" width="8.83203125" customWidth="1"/>
    <col min="6357" max="6357" width="8.83203125" customWidth="1"/>
    <col min="6359" max="6373" width="8.83203125" customWidth="1"/>
    <col min="6375" max="6384" width="8.83203125" customWidth="1"/>
    <col min="6386" max="6386" width="8.83203125" customWidth="1"/>
    <col min="6389" max="6390" width="8.83203125" customWidth="1"/>
    <col min="6392" max="6400" width="8.83203125" customWidth="1"/>
    <col min="6405" max="6405" width="8.83203125" customWidth="1"/>
    <col min="6408" max="6417" width="8.83203125" customWidth="1"/>
    <col min="6421" max="6421" width="8.83203125" customWidth="1"/>
    <col min="6424" max="6434" width="8.83203125" customWidth="1"/>
    <col min="6436" max="6436" width="8.83203125" customWidth="1"/>
    <col min="6440" max="6515" width="8.83203125" customWidth="1"/>
    <col min="6518" max="6518" width="8.83203125" customWidth="1"/>
    <col min="6520" max="6530" width="8.83203125" customWidth="1"/>
    <col min="6533" max="6534" width="8.83203125" customWidth="1"/>
    <col min="6536" max="6544" width="8.83203125" customWidth="1"/>
    <col min="6547" max="6548" width="8.83203125" customWidth="1"/>
    <col min="6550" max="6550" width="8.83203125" customWidth="1"/>
    <col min="6552" max="6580" width="8.83203125" customWidth="1"/>
    <col min="6583" max="6647" width="8.83203125" customWidth="1"/>
    <col min="6649" max="6659" width="8.83203125" customWidth="1"/>
    <col min="6662" max="6664" width="8.83203125" customWidth="1"/>
    <col min="6668" max="6668" width="8.83203125" customWidth="1"/>
    <col min="6670" max="6670" width="8.83203125" customWidth="1"/>
    <col min="6672" max="6672" width="8.83203125" customWidth="1"/>
    <col min="6688" max="6773" width="8.83203125" customWidth="1"/>
    <col min="6775" max="6804" width="8.83203125" customWidth="1"/>
    <col min="6807" max="6836" width="8.83203125" customWidth="1"/>
    <col min="6841" max="6843" width="8.83203125" customWidth="1"/>
    <col min="6845" max="6846" width="8.83203125" customWidth="1"/>
    <col min="6848" max="6851" width="8.83203125" customWidth="1"/>
    <col min="6854" max="6856" width="8.83203125" customWidth="1"/>
    <col min="6860" max="6860" width="8.83203125" customWidth="1"/>
    <col min="6862" max="6862" width="8.83203125" customWidth="1"/>
    <col min="6864" max="6864" width="8.83203125" customWidth="1"/>
    <col min="6880" max="6907" width="8.83203125" customWidth="1"/>
    <col min="6909" max="6910" width="8.83203125" customWidth="1"/>
    <col min="6912" max="6915" width="8.83203125" customWidth="1"/>
    <col min="6918" max="6920" width="8.83203125" customWidth="1"/>
    <col min="6924" max="6924" width="8.83203125" customWidth="1"/>
    <col min="6926" max="6926" width="8.83203125" customWidth="1"/>
    <col min="6928" max="6928" width="8.83203125" customWidth="1"/>
    <col min="6944" max="6964" width="8.83203125" customWidth="1"/>
    <col min="6967" max="6967" width="8.83203125" customWidth="1"/>
    <col min="6970" max="6971" width="8.83203125" customWidth="1"/>
    <col min="6973" max="6974" width="8.83203125" customWidth="1"/>
    <col min="6976" max="6979" width="8.83203125" customWidth="1"/>
    <col min="6982" max="6984" width="8.83203125" customWidth="1"/>
    <col min="6988" max="6988" width="8.83203125" customWidth="1"/>
    <col min="6990" max="6990" width="8.83203125" customWidth="1"/>
    <col min="6992" max="6992" width="8.83203125" customWidth="1"/>
    <col min="7008" max="7029" width="8.83203125" customWidth="1"/>
    <col min="7031" max="7060" width="8.83203125" customWidth="1"/>
    <col min="7063" max="7092" width="8.83203125" customWidth="1"/>
    <col min="7094" max="7096" width="8.83203125" customWidth="1"/>
    <col min="7098" max="7099" width="8.83203125" customWidth="1"/>
    <col min="7101" max="7102" width="8.83203125" customWidth="1"/>
    <col min="7104" max="7107" width="8.83203125" customWidth="1"/>
    <col min="7110" max="7112" width="8.83203125" customWidth="1"/>
    <col min="7116" max="7116" width="8.83203125" customWidth="1"/>
    <col min="7118" max="7118" width="8.83203125" customWidth="1"/>
    <col min="7120" max="7120" width="8.83203125" customWidth="1"/>
    <col min="7136" max="7157" width="8.83203125" customWidth="1"/>
    <col min="7159" max="7163" width="8.83203125" customWidth="1"/>
    <col min="7165" max="7166" width="8.83203125" customWidth="1"/>
    <col min="7168" max="7171" width="8.83203125" customWidth="1"/>
    <col min="7174" max="7176" width="8.83203125" customWidth="1"/>
    <col min="7180" max="7180" width="8.83203125" customWidth="1"/>
    <col min="7182" max="7182" width="8.83203125" customWidth="1"/>
    <col min="7184" max="7184" width="8.83203125" customWidth="1"/>
    <col min="7200" max="7220" width="8.83203125" customWidth="1"/>
    <col min="7228" max="7228" width="8.83203125" customWidth="1"/>
    <col min="7230" max="7232" width="8.83203125" customWidth="1"/>
    <col min="7234" max="7234" width="8.83203125" customWidth="1"/>
    <col min="7236" max="7237" width="8.83203125" customWidth="1"/>
    <col min="7242" max="7242" width="8.83203125" customWidth="1"/>
    <col min="7244" max="7255" width="8.83203125" customWidth="1"/>
    <col min="7257" max="7261" width="8.83203125" customWidth="1"/>
    <col min="7264" max="7280" width="8.83203125" customWidth="1"/>
    <col min="7283" max="7283" width="8.83203125" customWidth="1"/>
    <col min="7286" max="7286" width="8.83203125" customWidth="1"/>
    <col min="7288" max="7348" width="8.83203125" customWidth="1"/>
    <col min="7351" max="7351" width="8.83203125" customWidth="1"/>
    <col min="7354" max="7355" width="8.83203125" customWidth="1"/>
    <col min="7357" max="7358" width="8.83203125" customWidth="1"/>
    <col min="7360" max="7363" width="8.83203125" customWidth="1"/>
    <col min="7366" max="7368" width="8.83203125" customWidth="1"/>
    <col min="7372" max="7372" width="8.83203125" customWidth="1"/>
    <col min="7374" max="7374" width="8.83203125" customWidth="1"/>
    <col min="7376" max="7376" width="8.83203125" customWidth="1"/>
    <col min="7392" max="7408" width="8.83203125" customWidth="1"/>
    <col min="7412" max="7415" width="8.83203125" customWidth="1"/>
    <col min="7417" max="7424" width="8.83203125" customWidth="1"/>
    <col min="7429" max="7430" width="8.83203125" customWidth="1"/>
    <col min="7435" max="7435" width="8.83203125" customWidth="1"/>
    <col min="7437" max="7440" width="8.83203125" customWidth="1"/>
    <col min="7443" max="7443" width="8.83203125" customWidth="1"/>
    <col min="7445" max="7446" width="8.83203125" customWidth="1"/>
    <col min="7448" max="7448" width="8.83203125" customWidth="1"/>
    <col min="7450" max="7450" width="8.83203125" customWidth="1"/>
    <col min="7452" max="7454" width="8.83203125" customWidth="1"/>
    <col min="7456" max="7457" width="8.83203125" customWidth="1"/>
    <col min="7459" max="7460" width="8.83203125" customWidth="1"/>
    <col min="7465" max="7465" width="8.83203125" customWidth="1"/>
    <col min="7467" max="7484" width="8.83203125" customWidth="1"/>
    <col min="7486" max="7486" width="8.83203125" customWidth="1"/>
    <col min="7488" max="7488" width="8.83203125" customWidth="1"/>
    <col min="7490" max="7494" width="8.83203125" customWidth="1"/>
    <col min="7496" max="7497" width="8.83203125" customWidth="1"/>
    <col min="7499" max="7500" width="8.83203125" customWidth="1"/>
    <col min="7502" max="7504" width="8.83203125" customWidth="1"/>
    <col min="7506" max="7536" width="8.83203125" customWidth="1"/>
    <col min="7539" max="7539" width="8.83203125" customWidth="1"/>
    <col min="7542" max="7542" width="8.83203125" customWidth="1"/>
    <col min="7544" max="7604" width="8.83203125" customWidth="1"/>
    <col min="7607" max="7607" width="8.83203125" customWidth="1"/>
    <col min="7610" max="7611" width="8.83203125" customWidth="1"/>
    <col min="7613" max="7614" width="8.83203125" customWidth="1"/>
    <col min="7616" max="7619" width="8.83203125" customWidth="1"/>
    <col min="7622" max="7624" width="8.83203125" customWidth="1"/>
    <col min="7628" max="7628" width="8.83203125" customWidth="1"/>
    <col min="7630" max="7630" width="8.83203125" customWidth="1"/>
    <col min="7632" max="7632" width="8.83203125" customWidth="1"/>
    <col min="7648" max="7664" width="8.83203125" customWidth="1"/>
    <col min="7668" max="7671" width="8.83203125" customWidth="1"/>
    <col min="7673" max="7680" width="8.83203125" customWidth="1"/>
    <col min="7685" max="7686" width="8.83203125" customWidth="1"/>
    <col min="7691" max="7691" width="8.83203125" customWidth="1"/>
    <col min="7693" max="7696" width="8.83203125" customWidth="1"/>
    <col min="7699" max="7699" width="8.83203125" customWidth="1"/>
    <col min="7701" max="7702" width="8.83203125" customWidth="1"/>
    <col min="7704" max="7704" width="8.83203125" customWidth="1"/>
    <col min="7706" max="7706" width="8.83203125" customWidth="1"/>
    <col min="7708" max="7710" width="8.83203125" customWidth="1"/>
    <col min="7712" max="7713" width="8.83203125" customWidth="1"/>
    <col min="7715" max="7716" width="8.83203125" customWidth="1"/>
    <col min="7721" max="7721" width="8.83203125" customWidth="1"/>
    <col min="7723" max="7728" width="8.83203125" customWidth="1"/>
    <col min="7730" max="7737" width="8.83203125" customWidth="1"/>
    <col min="7741" max="7741" width="8.83203125" customWidth="1"/>
    <col min="7745" max="7760" width="8.83203125" customWidth="1"/>
    <col min="7762" max="7799" width="8.83203125" customWidth="1"/>
    <col min="7801" max="7802" width="8.83203125" customWidth="1"/>
    <col min="7804" max="7806" width="8.83203125" customWidth="1"/>
    <col min="7808" max="7811" width="8.83203125" customWidth="1"/>
    <col min="7814" max="7816" width="8.83203125" customWidth="1"/>
    <col min="7820" max="7820" width="8.83203125" customWidth="1"/>
    <col min="7822" max="7822" width="8.83203125" customWidth="1"/>
    <col min="7824" max="7824" width="8.83203125" customWidth="1"/>
    <col min="7840" max="7920" width="8.83203125" customWidth="1"/>
    <col min="7923" max="8119" width="8.83203125" customWidth="1"/>
    <col min="8121" max="8125" width="8.83203125" customWidth="1"/>
    <col min="8127" max="8129" width="8.83203125" customWidth="1"/>
    <col min="8132" max="8134" width="8.83203125" customWidth="1"/>
    <col min="8140" max="8151" width="8.83203125" customWidth="1"/>
    <col min="8153" max="8157" width="8.83203125" customWidth="1"/>
    <col min="8160" max="8181" width="8.83203125" customWidth="1"/>
    <col min="8185" max="8187" width="8.83203125" customWidth="1"/>
    <col min="8189" max="8190" width="8.83203125" customWidth="1"/>
    <col min="8192" max="8195" width="8.83203125" customWidth="1"/>
    <col min="8198" max="8200" width="8.83203125" customWidth="1"/>
    <col min="8204" max="8204" width="8.83203125" customWidth="1"/>
    <col min="8206" max="8206" width="8.83203125" customWidth="1"/>
    <col min="8208" max="8208" width="8.83203125" customWidth="1"/>
    <col min="8224" max="8240" width="8.83203125" customWidth="1"/>
    <col min="8244" max="8246" width="8.83203125" customWidth="1"/>
    <col min="8251" max="8253" width="8.83203125" customWidth="1"/>
    <col min="8255" max="8256" width="8.83203125" customWidth="1"/>
    <col min="8259" max="8260" width="8.83203125" customWidth="1"/>
    <col min="8268" max="8268" width="8.83203125" customWidth="1"/>
    <col min="8271" max="8271" width="8.83203125" customWidth="1"/>
    <col min="8288" max="8375" width="8.83203125" customWidth="1"/>
    <col min="8377" max="8381" width="8.83203125" customWidth="1"/>
    <col min="8383" max="8385" width="8.83203125" customWidth="1"/>
    <col min="8388" max="8390" width="8.83203125" customWidth="1"/>
    <col min="8396" max="8407" width="8.83203125" customWidth="1"/>
    <col min="8409" max="8413" width="8.83203125" customWidth="1"/>
    <col min="8416" max="8438" width="8.83203125" customWidth="1"/>
    <col min="8440" max="8440" width="8.83203125" customWidth="1"/>
    <col min="8443" max="8443" width="8.83203125" customWidth="1"/>
    <col min="8445" max="8446" width="8.83203125" customWidth="1"/>
    <col min="8448" max="8451" width="8.83203125" customWidth="1"/>
    <col min="8454" max="8456" width="8.83203125" customWidth="1"/>
    <col min="8460" max="8460" width="8.83203125" customWidth="1"/>
    <col min="8462" max="8462" width="8.83203125" customWidth="1"/>
    <col min="8464" max="8464" width="8.83203125" customWidth="1"/>
    <col min="8480" max="8496" width="8.83203125" customWidth="1"/>
    <col min="8500" max="8502" width="8.83203125" customWidth="1"/>
    <col min="8507" max="8509" width="8.83203125" customWidth="1"/>
    <col min="8511" max="8512" width="8.83203125" customWidth="1"/>
    <col min="8515" max="8516" width="8.83203125" customWidth="1"/>
    <col min="8524" max="8524" width="8.83203125" customWidth="1"/>
    <col min="8527" max="8527" width="8.83203125" customWidth="1"/>
    <col min="8529" max="8693" width="8.83203125" customWidth="1"/>
    <col min="8696" max="8696" width="8.83203125" customWidth="1"/>
    <col min="8699" max="8699" width="8.83203125" customWidth="1"/>
    <col min="8701" max="8702" width="8.83203125" customWidth="1"/>
    <col min="8704" max="8707" width="8.83203125" customWidth="1"/>
    <col min="8710" max="8712" width="8.83203125" customWidth="1"/>
    <col min="8716" max="8716" width="8.83203125" customWidth="1"/>
    <col min="8718" max="8718" width="8.83203125" customWidth="1"/>
    <col min="8720" max="8720" width="8.83203125" customWidth="1"/>
    <col min="8736" max="8764" width="8.83203125" customWidth="1"/>
    <col min="8766" max="8766" width="8.83203125" customWidth="1"/>
    <col min="8768" max="8768" width="8.83203125" customWidth="1"/>
    <col min="8770" max="8774" width="8.83203125" customWidth="1"/>
    <col min="8776" max="8777" width="8.83203125" customWidth="1"/>
    <col min="8779" max="8780" width="8.83203125" customWidth="1"/>
    <col min="8782" max="8948" width="8.83203125" customWidth="1"/>
    <col min="8956" max="8956" width="8.83203125" customWidth="1"/>
    <col min="8958" max="8960" width="8.83203125" customWidth="1"/>
    <col min="8962" max="8962" width="8.83203125" customWidth="1"/>
    <col min="8964" max="8965" width="8.83203125" customWidth="1"/>
    <col min="8970" max="8970" width="8.83203125" customWidth="1"/>
    <col min="8972" max="8983" width="8.83203125" customWidth="1"/>
    <col min="8985" max="8989" width="8.83203125" customWidth="1"/>
    <col min="8992" max="9008" width="8.83203125" customWidth="1"/>
    <col min="9010" max="9017" width="8.83203125" customWidth="1"/>
    <col min="9021" max="9021" width="8.83203125" customWidth="1"/>
    <col min="9025" max="9053" width="8.83203125" customWidth="1"/>
    <col min="9056" max="9077" width="8.83203125" customWidth="1"/>
    <col min="9079" max="9080" width="8.83203125" customWidth="1"/>
    <col min="9082" max="9082" width="8.83203125" customWidth="1"/>
    <col min="9084" max="9086" width="8.83203125" customWidth="1"/>
    <col min="9088" max="9091" width="8.83203125" customWidth="1"/>
    <col min="9094" max="9096" width="8.83203125" customWidth="1"/>
    <col min="9100" max="9100" width="8.83203125" customWidth="1"/>
    <col min="9102" max="9102" width="8.83203125" customWidth="1"/>
    <col min="9104" max="9104" width="8.83203125" customWidth="1"/>
    <col min="9120" max="9138" width="8.83203125" customWidth="1"/>
    <col min="9140" max="9142" width="8.83203125" customWidth="1"/>
    <col min="9145" max="9145" width="8.83203125" customWidth="1"/>
    <col min="9149" max="9151" width="8.83203125" customWidth="1"/>
    <col min="9153" max="9156" width="8.83203125" customWidth="1"/>
    <col min="9158" max="9159" width="8.83203125" customWidth="1"/>
    <col min="9162" max="9162" width="8.83203125" customWidth="1"/>
    <col min="9165" max="9166" width="8.83203125" customWidth="1"/>
    <col min="9184" max="9200" width="8.83203125" customWidth="1"/>
    <col min="9204" max="9207" width="8.83203125" customWidth="1"/>
    <col min="9209" max="9216" width="8.83203125" customWidth="1"/>
    <col min="9221" max="9222" width="8.83203125" customWidth="1"/>
    <col min="9227" max="9227" width="8.83203125" customWidth="1"/>
    <col min="9229" max="9232" width="8.83203125" customWidth="1"/>
    <col min="9235" max="9235" width="8.83203125" customWidth="1"/>
    <col min="9237" max="9238" width="8.83203125" customWidth="1"/>
    <col min="9240" max="9240" width="8.83203125" customWidth="1"/>
    <col min="9242" max="9242" width="8.83203125" customWidth="1"/>
    <col min="9244" max="9246" width="8.83203125" customWidth="1"/>
    <col min="9248" max="9249" width="8.83203125" customWidth="1"/>
    <col min="9251" max="9252" width="8.83203125" customWidth="1"/>
    <col min="9257" max="9257" width="8.83203125" customWidth="1"/>
    <col min="9259" max="9268" width="8.83203125" customWidth="1"/>
    <col min="9276" max="9276" width="8.83203125" customWidth="1"/>
    <col min="9278" max="9280" width="8.83203125" customWidth="1"/>
    <col min="9282" max="9282" width="8.83203125" customWidth="1"/>
    <col min="9284" max="9285" width="8.83203125" customWidth="1"/>
    <col min="9290" max="9290" width="8.83203125" customWidth="1"/>
    <col min="9292" max="9303" width="8.83203125" customWidth="1"/>
    <col min="9305" max="9309" width="8.83203125" customWidth="1"/>
    <col min="9312" max="9328" width="8.83203125" customWidth="1"/>
    <col min="9331" max="9331" width="8.83203125" customWidth="1"/>
    <col min="9334" max="9334" width="8.83203125" customWidth="1"/>
    <col min="9336" max="9396" width="8.83203125" customWidth="1"/>
    <col min="9404" max="9404" width="8.83203125" customWidth="1"/>
    <col min="9406" max="9408" width="8.83203125" customWidth="1"/>
    <col min="9410" max="9410" width="8.83203125" customWidth="1"/>
    <col min="9412" max="9413" width="8.83203125" customWidth="1"/>
    <col min="9418" max="9418" width="8.83203125" customWidth="1"/>
    <col min="9420" max="9431" width="8.83203125" customWidth="1"/>
    <col min="9433" max="9437" width="8.83203125" customWidth="1"/>
    <col min="9440" max="9456" width="8.83203125" customWidth="1"/>
    <col min="9460" max="9463" width="8.83203125" customWidth="1"/>
    <col min="9465" max="9472" width="8.83203125" customWidth="1"/>
    <col min="9477" max="9478" width="8.83203125" customWidth="1"/>
    <col min="9483" max="9483" width="8.83203125" customWidth="1"/>
    <col min="9485" max="9488" width="8.83203125" customWidth="1"/>
    <col min="9491" max="9491" width="8.83203125" customWidth="1"/>
    <col min="9493" max="9494" width="8.83203125" customWidth="1"/>
    <col min="9496" max="9496" width="8.83203125" customWidth="1"/>
    <col min="9498" max="9498" width="8.83203125" customWidth="1"/>
    <col min="9500" max="9502" width="8.83203125" customWidth="1"/>
    <col min="9504" max="9505" width="8.83203125" customWidth="1"/>
    <col min="9507" max="9508" width="8.83203125" customWidth="1"/>
    <col min="9513" max="9513" width="8.83203125" customWidth="1"/>
    <col min="9515" max="9520" width="8.83203125" customWidth="1"/>
    <col min="9524" max="9527" width="8.83203125" customWidth="1"/>
    <col min="9529" max="9536" width="8.83203125" customWidth="1"/>
    <col min="9541" max="9542" width="8.83203125" customWidth="1"/>
    <col min="9547" max="9547" width="8.83203125" customWidth="1"/>
    <col min="9549" max="9552" width="8.83203125" customWidth="1"/>
    <col min="9555" max="9555" width="8.83203125" customWidth="1"/>
    <col min="9557" max="9558" width="8.83203125" customWidth="1"/>
    <col min="9560" max="9560" width="8.83203125" customWidth="1"/>
    <col min="9562" max="9562" width="8.83203125" customWidth="1"/>
    <col min="9564" max="9566" width="8.83203125" customWidth="1"/>
    <col min="9568" max="9569" width="8.83203125" customWidth="1"/>
    <col min="9571" max="9572" width="8.83203125" customWidth="1"/>
    <col min="9577" max="9577" width="8.83203125" customWidth="1"/>
    <col min="9579" max="9588" width="8.83203125" customWidth="1"/>
    <col min="9593" max="9599" width="8.83203125" customWidth="1"/>
    <col min="9602" max="9603" width="8.83203125" customWidth="1"/>
    <col min="9605" max="9605" width="8.83203125" customWidth="1"/>
    <col min="9608" max="9609" width="8.83203125" customWidth="1"/>
    <col min="9612" max="9612" width="8.83203125" customWidth="1"/>
    <col min="9614" max="9614" width="8.83203125" customWidth="1"/>
    <col min="9632" max="9652" width="8.83203125" customWidth="1"/>
    <col min="9654" max="9654" width="8.83203125" customWidth="1"/>
    <col min="9656" max="9656" width="8.83203125" customWidth="1"/>
    <col min="9658" max="9658" width="8.83203125" customWidth="1"/>
    <col min="9661" max="9662" width="8.83203125" customWidth="1"/>
    <col min="9664" max="9667" width="8.83203125" customWidth="1"/>
    <col min="9670" max="9672" width="8.83203125" customWidth="1"/>
    <col min="9676" max="9676" width="8.83203125" customWidth="1"/>
    <col min="9678" max="9678" width="8.83203125" customWidth="1"/>
    <col min="9680" max="9680" width="8.83203125" customWidth="1"/>
    <col min="9696" max="9712" width="8.83203125" customWidth="1"/>
    <col min="9777" max="9779" width="8.83203125" customWidth="1"/>
    <col min="9783" max="9785" width="8.83203125" customWidth="1"/>
    <col min="9788" max="9790" width="8.83203125" customWidth="1"/>
    <col min="9792" max="9795" width="8.83203125" customWidth="1"/>
    <col min="9798" max="9800" width="8.83203125" customWidth="1"/>
    <col min="9804" max="9804" width="8.83203125" customWidth="1"/>
    <col min="9806" max="9806" width="8.83203125" customWidth="1"/>
    <col min="9808" max="9808" width="8.83203125" customWidth="1"/>
    <col min="9824" max="9845" width="8.83203125" customWidth="1"/>
    <col min="9847" max="9849" width="8.83203125" customWidth="1"/>
    <col min="9852" max="9854" width="8.83203125" customWidth="1"/>
    <col min="9856" max="9859" width="8.83203125" customWidth="1"/>
    <col min="9862" max="9864" width="8.83203125" customWidth="1"/>
    <col min="9868" max="9868" width="8.83203125" customWidth="1"/>
    <col min="9870" max="9870" width="8.83203125" customWidth="1"/>
    <col min="9872" max="9872" width="8.83203125" customWidth="1"/>
    <col min="9888" max="9904" width="8.83203125" customWidth="1"/>
    <col min="9907" max="9909" width="8.83203125" customWidth="1"/>
    <col min="9911" max="9914" width="8.83203125" customWidth="1"/>
    <col min="9916" max="9917" width="8.83203125" customWidth="1"/>
    <col min="9919" max="9919" width="8.83203125" customWidth="1"/>
    <col min="9921" max="9921" width="8.83203125" customWidth="1"/>
    <col min="9923" max="9927" width="8.83203125" customWidth="1"/>
    <col min="9930" max="9930" width="8.83203125" customWidth="1"/>
    <col min="9933" max="9934" width="8.83203125" customWidth="1"/>
    <col min="9952" max="9968" width="8.83203125" customWidth="1"/>
    <col min="10033" max="10036" width="8.83203125" customWidth="1"/>
    <col min="10039" max="10039" width="8.83203125" customWidth="1"/>
    <col min="10041" max="10043" width="8.83203125" customWidth="1"/>
    <col min="10045" max="10046" width="8.83203125" customWidth="1"/>
    <col min="10048" max="10051" width="8.83203125" customWidth="1"/>
    <col min="10054" max="10056" width="8.83203125" customWidth="1"/>
    <col min="10060" max="10060" width="8.83203125" customWidth="1"/>
    <col min="10062" max="10062" width="8.83203125" customWidth="1"/>
    <col min="10064" max="10064" width="8.83203125" customWidth="1"/>
    <col min="10080" max="10102" width="8.83203125" customWidth="1"/>
    <col min="10104" max="10105" width="8.83203125" customWidth="1"/>
    <col min="10108" max="10110" width="8.83203125" customWidth="1"/>
    <col min="10112" max="10115" width="8.83203125" customWidth="1"/>
    <col min="10118" max="10120" width="8.83203125" customWidth="1"/>
    <col min="10124" max="10124" width="8.83203125" customWidth="1"/>
    <col min="10126" max="10126" width="8.83203125" customWidth="1"/>
    <col min="10128" max="10128" width="8.83203125" customWidth="1"/>
    <col min="10144" max="10160" width="8.83203125" customWidth="1"/>
    <col min="10163" max="10165" width="8.83203125" customWidth="1"/>
    <col min="10167" max="10170" width="8.83203125" customWidth="1"/>
    <col min="10172" max="10173" width="8.83203125" customWidth="1"/>
    <col min="10175" max="10175" width="8.83203125" customWidth="1"/>
    <col min="10177" max="10177" width="8.83203125" customWidth="1"/>
    <col min="10179" max="10183" width="8.83203125" customWidth="1"/>
    <col min="10186" max="10186" width="8.83203125" customWidth="1"/>
    <col min="10189" max="10190" width="8.83203125" customWidth="1"/>
    <col min="10208" max="10230" width="8.83203125" customWidth="1"/>
    <col min="10234" max="10235" width="8.83203125" customWidth="1"/>
    <col min="10237" max="10238" width="8.83203125" customWidth="1"/>
    <col min="10240" max="10243" width="8.83203125" customWidth="1"/>
    <col min="10246" max="10248" width="8.83203125" customWidth="1"/>
    <col min="10252" max="10252" width="8.83203125" customWidth="1"/>
    <col min="10254" max="10254" width="8.83203125" customWidth="1"/>
    <col min="10256" max="10256" width="8.83203125" customWidth="1"/>
    <col min="10272" max="10292" width="8.83203125" customWidth="1"/>
    <col min="10294" max="10294" width="8.83203125" customWidth="1"/>
    <col min="10297" max="10299" width="8.83203125" customWidth="1"/>
    <col min="10301" max="10302" width="8.83203125" customWidth="1"/>
    <col min="10304" max="10307" width="8.83203125" customWidth="1"/>
    <col min="10310" max="10312" width="8.83203125" customWidth="1"/>
    <col min="10316" max="10316" width="8.83203125" customWidth="1"/>
    <col min="10318" max="10318" width="8.83203125" customWidth="1"/>
    <col min="10320" max="10320" width="8.83203125" customWidth="1"/>
    <col min="10336" max="10352" width="8.83203125" customWidth="1"/>
    <col min="10357" max="10357" width="8.83203125" customWidth="1"/>
    <col min="10359" max="10360" width="8.83203125" customWidth="1"/>
    <col min="10362" max="10362" width="8.83203125" customWidth="1"/>
    <col min="10364" max="10364" width="8.83203125" customWidth="1"/>
    <col min="10366" max="10366" width="8.83203125" customWidth="1"/>
    <col min="10368" max="10368" width="8.83203125" customWidth="1"/>
    <col min="10371" max="10372" width="8.83203125" customWidth="1"/>
    <col min="10376" max="10376" width="8.83203125" customWidth="1"/>
    <col min="10378" max="10378" width="8.83203125" customWidth="1"/>
    <col min="10380" max="10381" width="8.83203125" customWidth="1"/>
    <col min="10384" max="10385" width="8.83203125" customWidth="1"/>
    <col min="10387" max="10388" width="8.83203125" customWidth="1"/>
    <col min="10392" max="10392" width="8.83203125" customWidth="1"/>
    <col min="10395" max="10396" width="8.83203125" customWidth="1"/>
    <col min="10400" max="10400" width="8.83203125" customWidth="1"/>
    <col min="10405" max="10405" width="8.83203125" customWidth="1"/>
    <col min="10407" max="10408" width="8.83203125" customWidth="1"/>
    <col min="10410" max="10410" width="8.83203125" customWidth="1"/>
    <col min="10413" max="10413" width="8.83203125" customWidth="1"/>
    <col min="10416" max="10416" width="8.83203125" customWidth="1"/>
    <col min="10418" max="10421" width="8.83203125" customWidth="1"/>
    <col min="10424" max="10424" width="8.83203125" customWidth="1"/>
    <col min="10427" max="10429" width="8.83203125" customWidth="1"/>
    <col min="10432" max="10432" width="8.83203125" customWidth="1"/>
    <col min="10437" max="10437" width="8.83203125" customWidth="1"/>
    <col min="10439" max="10442" width="8.83203125" customWidth="1"/>
    <col min="10444" max="10446" width="8.83203125" customWidth="1"/>
    <col min="10448" max="10448" width="8.83203125" customWidth="1"/>
    <col min="10450" max="10450" width="8.83203125" customWidth="1"/>
    <col min="10452" max="10453" width="8.83203125" customWidth="1"/>
    <col min="10456" max="10456" width="8.83203125" customWidth="1"/>
    <col min="10459" max="10460" width="8.83203125" customWidth="1"/>
    <col min="10464" max="10464" width="8.83203125" customWidth="1"/>
    <col min="10467" max="10467" width="8.83203125" customWidth="1"/>
    <col min="10469" max="10469" width="8.83203125" customWidth="1"/>
    <col min="10472" max="10474" width="8.83203125" customWidth="1"/>
    <col min="10476" max="10476" width="8.83203125" customWidth="1"/>
    <col min="10480" max="10480" width="8.83203125" customWidth="1"/>
    <col min="10485" max="10485" width="8.83203125" customWidth="1"/>
    <col min="10488" max="10492" width="8.83203125" customWidth="1"/>
    <col min="10496" max="10496" width="8.83203125" customWidth="1"/>
    <col min="10501" max="10501" width="8.83203125" customWidth="1"/>
    <col min="10503" max="10505" width="8.83203125" customWidth="1"/>
    <col min="10508" max="10509" width="8.83203125" customWidth="1"/>
    <col min="10512" max="10512" width="8.83203125" customWidth="1"/>
    <col min="10514" max="10515" width="8.83203125" customWidth="1"/>
    <col min="10517" max="10517" width="8.83203125" customWidth="1"/>
    <col min="10520" max="10521" width="8.83203125" customWidth="1"/>
    <col min="10525" max="10525" width="8.83203125" customWidth="1"/>
    <col min="10528" max="10528" width="8.83203125" customWidth="1"/>
    <col min="10530" max="10533" width="8.83203125" customWidth="1"/>
    <col min="10536" max="10536" width="8.83203125" customWidth="1"/>
    <col min="10539" max="10541" width="8.83203125" customWidth="1"/>
    <col min="10544" max="10544" width="8.83203125" customWidth="1"/>
    <col min="10546" max="10547" width="8.83203125" customWidth="1"/>
    <col min="10549" max="10549" width="8.83203125" customWidth="1"/>
    <col min="10552" max="10552" width="8.83203125" customWidth="1"/>
    <col min="10554" max="10557" width="8.83203125" customWidth="1"/>
    <col min="10560" max="10562" width="8.83203125" customWidth="1"/>
    <col min="10565" max="10565" width="8.83203125" customWidth="1"/>
    <col min="10568" max="10568" width="8.83203125" customWidth="1"/>
    <col min="10573" max="10573" width="8.83203125" customWidth="1"/>
    <col min="10575" max="10576" width="8.83203125" customWidth="1"/>
    <col min="10580" max="10581" width="8.83203125" customWidth="1"/>
    <col min="10585" max="10586" width="8.83203125" customWidth="1"/>
    <col min="10589" max="10589" width="8.83203125" customWidth="1"/>
    <col min="10591" max="10591" width="8.83203125" customWidth="1"/>
    <col min="10593" max="10594" width="8.83203125" customWidth="1"/>
    <col min="10597" max="10597" width="8.83203125" customWidth="1"/>
    <col min="10599" max="10599" width="8.83203125" customWidth="1"/>
    <col min="10602" max="10602" width="8.83203125" customWidth="1"/>
    <col min="10604" max="10605" width="8.83203125" customWidth="1"/>
    <col min="10611" max="10611" width="8.83203125" customWidth="1"/>
    <col min="10614" max="10615" width="8.83203125" customWidth="1"/>
    <col min="10619" max="10619" width="8.83203125" customWidth="1"/>
    <col min="10622" max="10623" width="8.83203125" customWidth="1"/>
    <col min="10625" max="10627" width="8.83203125" customWidth="1"/>
    <col min="10629" max="10629" width="8.83203125" customWidth="1"/>
    <col min="10633" max="10633" width="8.83203125" customWidth="1"/>
    <col min="10635" max="10635" width="8.83203125" customWidth="1"/>
    <col min="10637" max="10639" width="8.83203125" customWidth="1"/>
    <col min="10641" max="10641" width="8.83203125" customWidth="1"/>
    <col min="10643" max="10647" width="8.83203125" customWidth="1"/>
    <col min="10649" max="10651" width="8.83203125" customWidth="1"/>
    <col min="10653" max="10653" width="8.83203125" customWidth="1"/>
    <col min="10661" max="10661" width="8.83203125" customWidth="1"/>
    <col min="10663" max="10663" width="8.83203125" customWidth="1"/>
    <col min="10665" max="10665" width="8.83203125" customWidth="1"/>
    <col min="10671" max="10671" width="8.83203125" customWidth="1"/>
    <col min="10677" max="10677" width="8.83203125" customWidth="1"/>
    <col min="10679" max="10680" width="8.83203125" customWidth="1"/>
    <col min="10683" max="10685" width="8.83203125" customWidth="1"/>
    <col min="10688" max="10690" width="8.83203125" customWidth="1"/>
    <col min="10693" max="10693" width="8.83203125" customWidth="1"/>
    <col min="10696" max="10696" width="8.83203125" customWidth="1"/>
    <col min="10698" max="10701" width="8.83203125" customWidth="1"/>
    <col min="10704" max="10704" width="8.83203125" customWidth="1"/>
    <col min="10707" max="10708" width="8.83203125" customWidth="1"/>
    <col min="10712" max="10712" width="8.83203125" customWidth="1"/>
    <col min="10715" max="10716" width="8.83203125" customWidth="1"/>
    <col min="10720" max="10720" width="8.83203125" customWidth="1"/>
    <col min="10724" max="10725" width="8.83203125" customWidth="1"/>
    <col min="10729" max="10729" width="8.83203125" customWidth="1"/>
    <col min="10731" max="10731" width="8.83203125" customWidth="1"/>
    <col min="10734" max="10735" width="8.83203125" customWidth="1"/>
    <col min="10737" max="10738" width="8.83203125" customWidth="1"/>
    <col min="10740" max="10743" width="8.83203125" customWidth="1"/>
    <col min="10746" max="10746" width="8.83203125" customWidth="1"/>
    <col min="10748" max="10749" width="8.83203125" customWidth="1"/>
    <col min="10753" max="10753" width="8.83203125" customWidth="1"/>
    <col min="10756" max="10759" width="8.83203125" customWidth="1"/>
    <col min="10762" max="10762" width="8.83203125" customWidth="1"/>
    <col min="10764" max="10767" width="8.83203125" customWidth="1"/>
    <col min="10770" max="10770" width="8.83203125" customWidth="1"/>
    <col min="10772" max="10773" width="8.83203125" customWidth="1"/>
    <col min="10777" max="10777" width="8.83203125" customWidth="1"/>
    <col min="10781" max="10781" width="8.83203125" customWidth="1"/>
    <col min="10783" max="10783" width="8.83203125" customWidth="1"/>
    <col min="10786" max="10787" width="8.83203125" customWidth="1"/>
    <col min="10791" max="10791" width="8.83203125" customWidth="1"/>
    <col min="10797" max="10797" width="8.83203125" customWidth="1"/>
    <col min="10799" max="10800" width="8.83203125" customWidth="1"/>
    <col min="10803" max="10804" width="8.83203125" customWidth="1"/>
    <col min="10806" max="10806" width="8.83203125" customWidth="1"/>
    <col min="10808" max="10810" width="8.83203125" customWidth="1"/>
    <col min="10812" max="10812" width="8.83203125" customWidth="1"/>
    <col min="10816" max="10816" width="8.83203125" customWidth="1"/>
    <col min="10821" max="10821" width="8.83203125" customWidth="1"/>
    <col min="10824" max="10824" width="8.83203125" customWidth="1"/>
    <col min="10827" max="10829" width="8.83203125" customWidth="1"/>
    <col min="10832" max="10832" width="8.83203125" customWidth="1"/>
    <col min="10835" max="10835" width="8.83203125" customWidth="1"/>
    <col min="10837" max="10837" width="8.83203125" customWidth="1"/>
    <col min="10840" max="10845" width="8.83203125" customWidth="1"/>
    <col min="10847" max="10848" width="8.83203125" customWidth="1"/>
    <col min="10850" max="10851" width="8.83203125" customWidth="1"/>
    <col min="10853" max="10854" width="8.83203125" customWidth="1"/>
    <col min="10856" max="10857" width="8.83203125" customWidth="1"/>
    <col min="10861" max="10861" width="8.83203125" customWidth="1"/>
    <col min="10864" max="10866" width="8.83203125" customWidth="1"/>
    <col min="10868" max="10869" width="8.83203125" customWidth="1"/>
    <col min="10872" max="10872" width="8.83203125" customWidth="1"/>
    <col min="10874" max="10874" width="8.83203125" customWidth="1"/>
    <col min="10876" max="10877" width="8.83203125" customWidth="1"/>
    <col min="10880" max="10883" width="8.83203125" customWidth="1"/>
    <col min="10888" max="10893" width="8.83203125" customWidth="1"/>
    <col min="10895" max="10898" width="8.83203125" customWidth="1"/>
    <col min="10900" max="10902" width="8.83203125" customWidth="1"/>
    <col min="10904" max="10904" width="8.83203125" customWidth="1"/>
    <col min="10906" max="10909" width="8.83203125" customWidth="1"/>
    <col min="10912" max="10914" width="8.83203125" customWidth="1"/>
    <col min="10916" max="10916" width="8.83203125" customWidth="1"/>
    <col min="10920" max="10920" width="8.83203125" customWidth="1"/>
    <col min="10922" max="10925" width="8.83203125" customWidth="1"/>
    <col min="10928" max="10933" width="8.83203125" customWidth="1"/>
    <col min="10935" max="10936" width="8.83203125" customWidth="1"/>
    <col min="10938" max="10938" width="8.83203125" customWidth="1"/>
    <col min="10941" max="10941" width="8.83203125" customWidth="1"/>
    <col min="10943" max="10945" width="8.83203125" customWidth="1"/>
    <col min="10947" max="10948" width="8.83203125" customWidth="1"/>
    <col min="10951" max="10956" width="8.83203125" customWidth="1"/>
    <col min="10959" max="10961" width="8.83203125" customWidth="1"/>
    <col min="10963" max="10964" width="8.83203125" customWidth="1"/>
    <col min="10967" max="10972" width="8.83203125" customWidth="1"/>
    <col min="10975" max="10980" width="8.83203125" customWidth="1"/>
    <col min="10983" max="10985" width="8.83203125" customWidth="1"/>
    <col min="10987" max="10988" width="8.83203125" customWidth="1"/>
    <col min="10991" max="10992" width="8.83203125" customWidth="1"/>
    <col min="10994" max="10996" width="8.83203125" customWidth="1"/>
    <col min="10999" max="11000" width="8.83203125" customWidth="1"/>
    <col min="11002" max="11002" width="8.83203125" customWidth="1"/>
    <col min="11004" max="11004" width="8.83203125" customWidth="1"/>
    <col min="11007" max="11008" width="8.83203125" customWidth="1"/>
    <col min="11013" max="11013" width="8.83203125" customWidth="1"/>
    <col min="11015" max="11017" width="8.83203125" customWidth="1"/>
    <col min="11020" max="11022" width="8.83203125" customWidth="1"/>
    <col min="11024" max="11026" width="8.83203125" customWidth="1"/>
    <col min="11028" max="11028" width="8.83203125" customWidth="1"/>
    <col min="11030" max="11030" width="8.83203125" customWidth="1"/>
    <col min="11032" max="11032" width="8.83203125" customWidth="1"/>
    <col min="11035" max="11036" width="8.83203125" customWidth="1"/>
    <col min="11038" max="11038" width="8.83203125" customWidth="1"/>
    <col min="11040" max="11040" width="8.83203125" customWidth="1"/>
    <col min="11042" max="11042" width="8.83203125" customWidth="1"/>
    <col min="11044" max="11046" width="8.83203125" customWidth="1"/>
    <col min="11048" max="11053" width="8.83203125" customWidth="1"/>
    <col min="11055" max="11056" width="8.83203125" customWidth="1"/>
    <col min="11058" max="11060" width="8.83203125" customWidth="1"/>
    <col min="11063" max="11068" width="8.83203125" customWidth="1"/>
    <col min="11071" max="11076" width="8.83203125" customWidth="1"/>
    <col min="11079" max="11085" width="8.83203125" customWidth="1"/>
    <col min="11087" max="11088" width="8.83203125" customWidth="1"/>
    <col min="11090" max="11090" width="8.83203125" customWidth="1"/>
    <col min="11093" max="11093" width="8.83203125" customWidth="1"/>
    <col min="11095" max="11101" width="8.83203125" customWidth="1"/>
    <col min="11103" max="11104" width="8.83203125" customWidth="1"/>
    <col min="11106" max="11106" width="8.83203125" customWidth="1"/>
    <col min="11109" max="11110" width="8.83203125" customWidth="1"/>
    <col min="11112" max="11112" width="8.83203125" customWidth="1"/>
    <col min="11117" max="11117" width="8.83203125" customWidth="1"/>
    <col min="11120" max="11121" width="8.83203125" customWidth="1"/>
    <col min="11125" max="11125" width="8.83203125" customWidth="1"/>
    <col min="11128" max="11130" width="8.83203125" customWidth="1"/>
    <col min="11132" max="11132" width="8.83203125" customWidth="1"/>
    <col min="11136" max="11139" width="8.83203125" customWidth="1"/>
    <col min="11141" max="11141" width="8.83203125" customWidth="1"/>
    <col min="11144" max="11146" width="8.83203125" customWidth="1"/>
    <col min="11149" max="11149" width="8.83203125" customWidth="1"/>
    <col min="11152" max="11152" width="8.83203125" customWidth="1"/>
    <col min="11154" max="11155" width="8.83203125" customWidth="1"/>
    <col min="11160" max="11161" width="8.83203125" customWidth="1"/>
    <col min="11165" max="11165" width="8.83203125" customWidth="1"/>
    <col min="11167" max="11171" width="8.83203125" customWidth="1"/>
    <col min="11174" max="11174" width="8.83203125" customWidth="1"/>
    <col min="11176" max="11178" width="8.83203125" customWidth="1"/>
    <col min="11181" max="11182" width="8.83203125" customWidth="1"/>
    <col min="11184" max="11184" width="8.83203125" customWidth="1"/>
    <col min="11187" max="11188" width="8.83203125" customWidth="1"/>
    <col min="11190" max="11190" width="8.83203125" customWidth="1"/>
    <col min="11192" max="11200" width="8.83203125" customWidth="1"/>
    <col min="11202" max="11204" width="8.83203125" customWidth="1"/>
    <col min="11206" max="11206" width="8.83203125" customWidth="1"/>
    <col min="11211" max="11213" width="8.83203125" customWidth="1"/>
    <col min="11220" max="11221" width="8.83203125" customWidth="1"/>
    <col min="11232" max="11252" width="8.83203125" customWidth="1"/>
    <col min="11255" max="11255" width="8.83203125" customWidth="1"/>
    <col min="11257" max="11259" width="8.83203125" customWidth="1"/>
    <col min="11261" max="11262" width="8.83203125" customWidth="1"/>
    <col min="11264" max="11267" width="8.83203125" customWidth="1"/>
    <col min="11270" max="11272" width="8.83203125" customWidth="1"/>
    <col min="11276" max="11276" width="8.83203125" customWidth="1"/>
    <col min="11278" max="11278" width="8.83203125" customWidth="1"/>
    <col min="11280" max="11280" width="8.83203125" customWidth="1"/>
    <col min="11296" max="11376" width="8.83203125" customWidth="1"/>
    <col min="11380" max="11383" width="8.83203125" customWidth="1"/>
    <col min="11385" max="11392" width="8.83203125" customWidth="1"/>
    <col min="11397" max="11398" width="8.83203125" customWidth="1"/>
    <col min="11403" max="11403" width="8.83203125" customWidth="1"/>
    <col min="11405" max="11408" width="8.83203125" customWidth="1"/>
    <col min="11411" max="11411" width="8.83203125" customWidth="1"/>
    <col min="11413" max="11414" width="8.83203125" customWidth="1"/>
    <col min="11416" max="11416" width="8.83203125" customWidth="1"/>
    <col min="11418" max="11418" width="8.83203125" customWidth="1"/>
    <col min="11420" max="11422" width="8.83203125" customWidth="1"/>
    <col min="11424" max="11425" width="8.83203125" customWidth="1"/>
    <col min="11427" max="11428" width="8.83203125" customWidth="1"/>
    <col min="11433" max="11433" width="8.83203125" customWidth="1"/>
    <col min="11435" max="11446" width="8.83203125" customWidth="1"/>
    <col min="11448" max="11448" width="8.83203125" customWidth="1"/>
    <col min="11451" max="11451" width="8.83203125" customWidth="1"/>
    <col min="11453" max="11454" width="8.83203125" customWidth="1"/>
    <col min="11456" max="11459" width="8.83203125" customWidth="1"/>
    <col min="11462" max="11464" width="8.83203125" customWidth="1"/>
    <col min="11468" max="11468" width="8.83203125" customWidth="1"/>
    <col min="11470" max="11470" width="8.83203125" customWidth="1"/>
    <col min="11472" max="11472" width="8.83203125" customWidth="1"/>
    <col min="11488" max="11505" width="8.83203125" customWidth="1"/>
    <col min="11514" max="11571" width="8.83203125" customWidth="1"/>
    <col min="11573" max="11575" width="8.83203125" customWidth="1"/>
    <col min="11580" max="11580" width="8.83203125" customWidth="1"/>
    <col min="11582" max="11582" width="8.83203125" customWidth="1"/>
    <col min="11584" max="11587" width="8.83203125" customWidth="1"/>
    <col min="11590" max="11592" width="8.83203125" customWidth="1"/>
    <col min="11596" max="11596" width="8.83203125" customWidth="1"/>
    <col min="11598" max="11598" width="8.83203125" customWidth="1"/>
    <col min="11600" max="11600" width="8.83203125" customWidth="1"/>
    <col min="11616" max="11632" width="8.83203125" customWidth="1"/>
    <col min="11636" max="11639" width="8.83203125" customWidth="1"/>
    <col min="11641" max="11648" width="8.83203125" customWidth="1"/>
    <col min="11653" max="11654" width="8.83203125" customWidth="1"/>
    <col min="11659" max="11659" width="8.83203125" customWidth="1"/>
    <col min="11661" max="11664" width="8.83203125" customWidth="1"/>
    <col min="11667" max="11667" width="8.83203125" customWidth="1"/>
    <col min="11669" max="11670" width="8.83203125" customWidth="1"/>
    <col min="11672" max="11672" width="8.83203125" customWidth="1"/>
    <col min="11674" max="11674" width="8.83203125" customWidth="1"/>
    <col min="11676" max="11678" width="8.83203125" customWidth="1"/>
    <col min="11680" max="11681" width="8.83203125" customWidth="1"/>
    <col min="11683" max="11684" width="8.83203125" customWidth="1"/>
    <col min="11689" max="11689" width="8.83203125" customWidth="1"/>
    <col min="11691" max="11696" width="8.83203125" customWidth="1"/>
    <col min="11706" max="11764" width="8.83203125" customWidth="1"/>
    <col min="11766" max="11766" width="8.83203125" customWidth="1"/>
    <col min="11772" max="11774" width="8.83203125" customWidth="1"/>
    <col min="11776" max="11779" width="8.83203125" customWidth="1"/>
    <col min="11782" max="11784" width="8.83203125" customWidth="1"/>
    <col min="11788" max="11788" width="8.83203125" customWidth="1"/>
    <col min="11790" max="11790" width="8.83203125" customWidth="1"/>
    <col min="11792" max="11792" width="8.83203125" customWidth="1"/>
    <col min="11808" max="11825" width="8.83203125" customWidth="1"/>
    <col min="11827" max="11827" width="8.83203125" customWidth="1"/>
    <col min="11829" max="11829" width="8.83203125" customWidth="1"/>
    <col min="11831" max="11832" width="8.83203125" customWidth="1"/>
    <col min="11834" max="11835" width="8.83203125" customWidth="1"/>
    <col min="11837" max="11837" width="8.83203125" customWidth="1"/>
    <col min="11841" max="11847" width="8.83203125" customWidth="1"/>
    <col min="11850" max="11850" width="8.83203125" customWidth="1"/>
    <col min="11853" max="11854" width="8.83203125" customWidth="1"/>
    <col min="11872" max="11888" width="8.83203125" customWidth="1"/>
    <col min="11892" max="11895" width="8.83203125" customWidth="1"/>
    <col min="11897" max="11904" width="8.83203125" customWidth="1"/>
    <col min="11909" max="11910" width="8.83203125" customWidth="1"/>
    <col min="11915" max="11915" width="8.83203125" customWidth="1"/>
    <col min="11917" max="11920" width="8.83203125" customWidth="1"/>
    <col min="11923" max="11923" width="8.83203125" customWidth="1"/>
    <col min="11925" max="11926" width="8.83203125" customWidth="1"/>
    <col min="11928" max="11928" width="8.83203125" customWidth="1"/>
    <col min="11930" max="11930" width="8.83203125" customWidth="1"/>
    <col min="11932" max="11934" width="8.83203125" customWidth="1"/>
    <col min="11936" max="11937" width="8.83203125" customWidth="1"/>
    <col min="11939" max="11940" width="8.83203125" customWidth="1"/>
    <col min="11945" max="11945" width="8.83203125" customWidth="1"/>
    <col min="11947" max="11952" width="8.83203125" customWidth="1"/>
    <col min="11955" max="11958" width="8.83203125" customWidth="1"/>
    <col min="11960" max="11960" width="8.83203125" customWidth="1"/>
    <col min="11963" max="11963" width="8.83203125" customWidth="1"/>
    <col min="11965" max="11966" width="8.83203125" customWidth="1"/>
    <col min="11968" max="11971" width="8.83203125" customWidth="1"/>
    <col min="11974" max="11976" width="8.83203125" customWidth="1"/>
    <col min="11980" max="11980" width="8.83203125" customWidth="1"/>
    <col min="11982" max="11982" width="8.83203125" customWidth="1"/>
    <col min="11984" max="11984" width="8.83203125" customWidth="1"/>
    <col min="12000" max="12020" width="8.83203125" customWidth="1"/>
    <col min="12028" max="12030" width="8.83203125" customWidth="1"/>
    <col min="12032" max="12035" width="8.83203125" customWidth="1"/>
    <col min="12038" max="12040" width="8.83203125" customWidth="1"/>
    <col min="12044" max="12044" width="8.83203125" customWidth="1"/>
    <col min="12046" max="12046" width="8.83203125" customWidth="1"/>
    <col min="12048" max="12048" width="8.83203125" customWidth="1"/>
    <col min="12051" max="12051" width="8.83203125" customWidth="1"/>
    <col min="12058" max="12083" width="8.83203125" customWidth="1"/>
    <col min="12085" max="12089" width="8.83203125" customWidth="1"/>
    <col min="12091" max="12096" width="8.83203125" customWidth="1"/>
    <col min="12128" max="12150" width="8.83203125" customWidth="1"/>
    <col min="12152" max="12152" width="8.83203125" customWidth="1"/>
    <col min="12155" max="12155" width="8.83203125" customWidth="1"/>
    <col min="12157" max="12158" width="8.83203125" customWidth="1"/>
    <col min="12160" max="12163" width="8.83203125" customWidth="1"/>
    <col min="12166" max="12168" width="8.83203125" customWidth="1"/>
    <col min="12172" max="12172" width="8.83203125" customWidth="1"/>
    <col min="12174" max="12174" width="8.83203125" customWidth="1"/>
    <col min="12176" max="12176" width="8.83203125" customWidth="1"/>
    <col min="12192" max="12209" width="8.83203125" customWidth="1"/>
    <col min="12218" max="12240" width="8.83203125" customWidth="1"/>
    <col min="12256" max="12272" width="8.83203125" customWidth="1"/>
    <col min="12274" max="12304" width="8.83203125" customWidth="1"/>
    <col min="12307" max="12307" width="8.83203125" customWidth="1"/>
    <col min="12314" max="12339" width="8.83203125" customWidth="1"/>
    <col min="12341" max="12345" width="8.83203125" customWidth="1"/>
    <col min="12347" max="12352" width="8.83203125" customWidth="1"/>
    <col min="12369" max="12405" width="8.83203125" customWidth="1"/>
    <col min="12408" max="12408" width="8.83203125" customWidth="1"/>
    <col min="12411" max="12411" width="8.83203125" customWidth="1"/>
    <col min="12413" max="12414" width="8.83203125" customWidth="1"/>
    <col min="12416" max="12419" width="8.83203125" customWidth="1"/>
    <col min="12422" max="12424" width="8.83203125" customWidth="1"/>
    <col min="12428" max="12428" width="8.83203125" customWidth="1"/>
    <col min="12430" max="12430" width="8.83203125" customWidth="1"/>
    <col min="12432" max="12432" width="8.83203125" customWidth="1"/>
    <col min="12448" max="12465" width="8.83203125" customWidth="1"/>
    <col min="12474" max="12528" width="8.83203125" customWidth="1"/>
    <col min="12532" max="12532" width="8.83203125" customWidth="1"/>
    <col min="12534" max="12536" width="8.83203125" customWidth="1"/>
    <col min="12538" max="12544" width="8.83203125" customWidth="1"/>
    <col min="12547" max="12548" width="8.83203125" customWidth="1"/>
    <col min="12551" max="12552" width="8.83203125" customWidth="1"/>
    <col min="12554" max="12596" width="8.83203125" customWidth="1"/>
    <col min="12598" max="12598" width="8.83203125" customWidth="1"/>
    <col min="12600" max="12600" width="8.83203125" customWidth="1"/>
    <col min="12602" max="12602" width="8.83203125" customWidth="1"/>
    <col min="12605" max="12606" width="8.83203125" customWidth="1"/>
    <col min="12608" max="12611" width="8.83203125" customWidth="1"/>
    <col min="12614" max="12616" width="8.83203125" customWidth="1"/>
    <col min="12620" max="12620" width="8.83203125" customWidth="1"/>
    <col min="12622" max="12622" width="8.83203125" customWidth="1"/>
    <col min="12624" max="12624" width="8.83203125" customWidth="1"/>
    <col min="12640" max="12657" width="8.83203125" customWidth="1"/>
    <col min="12659" max="12659" width="8.83203125" customWidth="1"/>
    <col min="12662" max="12688" width="8.83203125" customWidth="1"/>
    <col min="12690" max="12723" width="8.83203125" customWidth="1"/>
    <col min="12727" max="12727" width="8.83203125" customWidth="1"/>
    <col min="12729" max="12729" width="8.83203125" customWidth="1"/>
    <col min="12731" max="12731" width="8.83203125" customWidth="1"/>
    <col min="12733" max="12734" width="8.83203125" customWidth="1"/>
    <col min="12736" max="12739" width="8.83203125" customWidth="1"/>
    <col min="12742" max="12744" width="8.83203125" customWidth="1"/>
    <col min="12748" max="12748" width="8.83203125" customWidth="1"/>
    <col min="12750" max="12750" width="8.83203125" customWidth="1"/>
    <col min="12752" max="12752" width="8.83203125" customWidth="1"/>
    <col min="12768" max="12787" width="8.83203125" customWidth="1"/>
    <col min="12790" max="12790" width="8.83203125" customWidth="1"/>
    <col min="12793" max="12793" width="8.83203125" customWidth="1"/>
    <col min="12796" max="12798" width="8.83203125" customWidth="1"/>
    <col min="12800" max="12803" width="8.83203125" customWidth="1"/>
    <col min="12806" max="12808" width="8.83203125" customWidth="1"/>
    <col min="12812" max="12812" width="8.83203125" customWidth="1"/>
    <col min="12814" max="12814" width="8.83203125" customWidth="1"/>
    <col min="12816" max="12816" width="8.83203125" customWidth="1"/>
    <col min="12832" max="12880" width="8.83203125" customWidth="1"/>
    <col min="12896" max="12915" width="8.83203125" customWidth="1"/>
    <col min="12917" max="12976" width="8.83203125" customWidth="1"/>
    <col min="12980" max="13043" width="8.83203125" customWidth="1"/>
    <col min="13049" max="13049" width="8.83203125" customWidth="1"/>
    <col min="13052" max="13054" width="8.83203125" customWidth="1"/>
    <col min="13056" max="13059" width="8.83203125" customWidth="1"/>
    <col min="13062" max="13064" width="8.83203125" customWidth="1"/>
    <col min="13068" max="13068" width="8.83203125" customWidth="1"/>
    <col min="13070" max="13070" width="8.83203125" customWidth="1"/>
    <col min="13072" max="13072" width="8.83203125" customWidth="1"/>
    <col min="13088" max="13297" width="8.83203125" customWidth="1"/>
    <col min="13299" max="13301" width="8.83203125" customWidth="1"/>
    <col min="13303" max="13303" width="8.83203125" customWidth="1"/>
    <col min="13307" max="13307" width="8.83203125" customWidth="1"/>
    <col min="13309" max="13309" width="8.83203125" customWidth="1"/>
    <col min="13311" max="13311" width="8.83203125" customWidth="1"/>
    <col min="13313" max="13313" width="8.83203125" customWidth="1"/>
    <col min="13315" max="13315" width="8.83203125" customWidth="1"/>
    <col min="13317" max="13317" width="8.83203125" customWidth="1"/>
    <col min="13319" max="13319" width="8.83203125" customWidth="1"/>
    <col min="13321" max="13321" width="8.83203125" customWidth="1"/>
    <col min="13323" max="13324" width="8.83203125" customWidth="1"/>
    <col min="13327" max="13808" width="8.83203125" customWidth="1"/>
    <col min="13811" max="14896" width="8.83203125" customWidth="1"/>
    <col min="14900" max="14903" width="8.83203125" customWidth="1"/>
    <col min="14905" max="14912" width="8.83203125" customWidth="1"/>
    <col min="14917" max="14918" width="8.83203125" customWidth="1"/>
    <col min="14923" max="14923" width="8.83203125" customWidth="1"/>
    <col min="14925" max="14928" width="8.83203125" customWidth="1"/>
    <col min="14931" max="14931" width="8.83203125" customWidth="1"/>
    <col min="14933" max="14934" width="8.83203125" customWidth="1"/>
    <col min="14936" max="14936" width="8.83203125" customWidth="1"/>
    <col min="14938" max="14938" width="8.83203125" customWidth="1"/>
    <col min="14940" max="14942" width="8.83203125" customWidth="1"/>
    <col min="14944" max="14945" width="8.83203125" customWidth="1"/>
    <col min="14947" max="14948" width="8.83203125" customWidth="1"/>
    <col min="14953" max="14953" width="8.83203125" customWidth="1"/>
    <col min="14955" max="14960" width="8.83203125" customWidth="1"/>
    <col min="14964" max="14967" width="8.83203125" customWidth="1"/>
    <col min="14969" max="14976" width="8.83203125" customWidth="1"/>
    <col min="14981" max="14982" width="8.83203125" customWidth="1"/>
    <col min="14987" max="14987" width="8.83203125" customWidth="1"/>
    <col min="14989" max="14992" width="8.83203125" customWidth="1"/>
    <col min="14995" max="14995" width="8.83203125" customWidth="1"/>
    <col min="14997" max="14998" width="8.83203125" customWidth="1"/>
    <col min="15000" max="15000" width="8.83203125" customWidth="1"/>
    <col min="15002" max="15002" width="8.83203125" customWidth="1"/>
    <col min="15004" max="15006" width="8.83203125" customWidth="1"/>
    <col min="15008" max="15009" width="8.83203125" customWidth="1"/>
    <col min="15011" max="15012" width="8.83203125" customWidth="1"/>
    <col min="15017" max="15017" width="8.83203125" customWidth="1"/>
    <col min="15019" max="15092" width="8.83203125" customWidth="1"/>
    <col min="15094" max="15094" width="8.83203125" customWidth="1"/>
    <col min="15096" max="15096" width="8.83203125" customWidth="1"/>
    <col min="15098" max="15098" width="8.83203125" customWidth="1"/>
    <col min="15101" max="15102" width="8.83203125" customWidth="1"/>
    <col min="15104" max="15107" width="8.83203125" customWidth="1"/>
    <col min="15110" max="15112" width="8.83203125" customWidth="1"/>
    <col min="15116" max="15116" width="8.83203125" customWidth="1"/>
    <col min="15118" max="15118" width="8.83203125" customWidth="1"/>
    <col min="15120" max="15120" width="8.83203125" customWidth="1"/>
    <col min="15136" max="15220" width="8.83203125" customWidth="1"/>
    <col min="15228" max="15230" width="8.83203125" customWidth="1"/>
    <col min="15232" max="15235" width="8.83203125" customWidth="1"/>
    <col min="15238" max="15240" width="8.83203125" customWidth="1"/>
    <col min="15244" max="15244" width="8.83203125" customWidth="1"/>
    <col min="15246" max="15246" width="8.83203125" customWidth="1"/>
    <col min="15248" max="15248" width="8.83203125" customWidth="1"/>
    <col min="15264" max="15280" width="8.83203125" customWidth="1"/>
    <col min="15282" max="15282" width="8.83203125" customWidth="1"/>
    <col min="15288" max="15288" width="8.83203125" customWidth="1"/>
    <col min="15290" max="15291" width="8.83203125" customWidth="1"/>
    <col min="15293" max="15293" width="8.83203125" customWidth="1"/>
    <col min="15297" max="15303" width="8.83203125" customWidth="1"/>
    <col min="15306" max="15306" width="8.83203125" customWidth="1"/>
    <col min="15309" max="15310" width="8.83203125" customWidth="1"/>
    <col min="15328" max="15348" width="8.83203125" customWidth="1"/>
    <col min="15351" max="15351" width="8.83203125" customWidth="1"/>
    <col min="15353" max="15355" width="8.83203125" customWidth="1"/>
    <col min="15357" max="15358" width="8.83203125" customWidth="1"/>
    <col min="15360" max="15363" width="8.83203125" customWidth="1"/>
    <col min="15366" max="15368" width="8.83203125" customWidth="1"/>
    <col min="15372" max="15372" width="8.83203125" customWidth="1"/>
    <col min="15374" max="15374" width="8.83203125" customWidth="1"/>
    <col min="15376" max="15376" width="8.83203125" customWidth="1"/>
    <col min="15392" max="15477" width="8.83203125" customWidth="1"/>
    <col min="15481" max="15483" width="8.83203125" customWidth="1"/>
    <col min="15485" max="15486" width="8.83203125" customWidth="1"/>
    <col min="15488" max="15491" width="8.83203125" customWidth="1"/>
    <col min="15494" max="15496" width="8.83203125" customWidth="1"/>
    <col min="15500" max="15500" width="8.83203125" customWidth="1"/>
    <col min="15502" max="15502" width="8.83203125" customWidth="1"/>
    <col min="15504" max="15504" width="8.83203125" customWidth="1"/>
    <col min="15520" max="15536" width="8.83203125" customWidth="1"/>
    <col min="15538" max="15538" width="8.83203125" customWidth="1"/>
    <col min="15542" max="15545" width="8.83203125" customWidth="1"/>
    <col min="15549" max="15549" width="8.83203125" customWidth="1"/>
    <col min="15560" max="15560" width="8.83203125" customWidth="1"/>
    <col min="15562" max="15562" width="8.83203125" customWidth="1"/>
    <col min="15565" max="15566" width="8.83203125" customWidth="1"/>
    <col min="15584" max="15604" width="8.83203125" customWidth="1"/>
    <col min="15606" max="15606" width="8.83203125" customWidth="1"/>
    <col min="15609" max="15611" width="8.83203125" customWidth="1"/>
    <col min="15613" max="15614" width="8.83203125" customWidth="1"/>
    <col min="15616" max="15619" width="8.83203125" customWidth="1"/>
    <col min="15622" max="15624" width="8.83203125" customWidth="1"/>
    <col min="15628" max="15628" width="8.83203125" customWidth="1"/>
    <col min="15630" max="15630" width="8.83203125" customWidth="1"/>
    <col min="15632" max="15632" width="8.83203125" customWidth="1"/>
    <col min="15648" max="15695" width="8.83203125" customWidth="1"/>
    <col min="15697" max="15727" width="8.83203125" customWidth="1"/>
    <col min="15729" max="15736" width="8.83203125" customWidth="1"/>
    <col min="15738" max="15739" width="8.83203125" customWidth="1"/>
    <col min="15741" max="15742" width="8.83203125" customWidth="1"/>
    <col min="15744" max="15747" width="8.83203125" customWidth="1"/>
    <col min="15750" max="15752" width="8.83203125" customWidth="1"/>
    <col min="15756" max="15756" width="8.83203125" customWidth="1"/>
    <col min="15758" max="15758" width="8.83203125" customWidth="1"/>
    <col min="15760" max="15760" width="8.83203125" customWidth="1"/>
    <col min="15776" max="15792" width="8.83203125" customWidth="1"/>
    <col min="15794" max="15794" width="8.83203125" customWidth="1"/>
    <col min="15798" max="15801" width="8.83203125" customWidth="1"/>
    <col min="15805" max="15805" width="8.83203125" customWidth="1"/>
    <col min="15816" max="15816" width="8.83203125" customWidth="1"/>
    <col min="15818" max="15818" width="8.83203125" customWidth="1"/>
    <col min="15821" max="15822" width="8.83203125" customWidth="1"/>
    <col min="15826" max="15856" width="8.83203125" customWidth="1"/>
    <col min="15858" max="15858" width="8.83203125" customWidth="1"/>
    <col min="15862" max="15862" width="8.83203125" customWidth="1"/>
    <col min="15864" max="15864" width="8.83203125" customWidth="1"/>
    <col min="15866" max="15920" width="8.83203125" customWidth="1"/>
    <col min="15922" max="15922" width="8.83203125" customWidth="1"/>
    <col min="15926" max="15926" width="8.83203125" customWidth="1"/>
    <col min="15928" max="15928" width="8.83203125" customWidth="1"/>
    <col min="15930" max="15984" width="8.83203125" customWidth="1"/>
    <col min="15986" max="16049" width="8.83203125" customWidth="1"/>
    <col min="16051" max="16060" width="8.83203125" customWidth="1"/>
    <col min="16062" max="16076" width="8.83203125" customWidth="1"/>
    <col min="16080" max="16104" width="8.83203125" customWidth="1"/>
    <col min="16106" max="16106" width="8.83203125" customWidth="1"/>
    <col min="16129" max="16181" width="8.83203125" customWidth="1"/>
    <col min="16183" max="16245" width="8.83203125" customWidth="1"/>
    <col min="16247" max="16311" width="8.83203125" customWidth="1"/>
    <col min="16313" max="16380" width="8.83203125" customWidth="1"/>
    <col min="16382" max="16382" width="8.83203125" customWidth="1"/>
    <col min="16384" max="16384" width="8.83203125" customWidth="1"/>
  </cols>
  <sheetData>
    <row r="1" spans="1:18" s="4" customFormat="1" ht="38" customHeight="1" x14ac:dyDescent="0.2">
      <c r="A1" s="5" t="s">
        <v>0</v>
      </c>
      <c r="B1" s="5" t="s">
        <v>1</v>
      </c>
      <c r="C1" s="5" t="s">
        <v>2</v>
      </c>
      <c r="D1" s="6" t="s">
        <v>4</v>
      </c>
      <c r="E1" s="5"/>
      <c r="F1" s="6" t="s">
        <v>6</v>
      </c>
      <c r="G1" s="6" t="s">
        <v>7</v>
      </c>
      <c r="H1" s="5"/>
      <c r="I1" s="5"/>
      <c r="J1" s="5"/>
      <c r="K1" s="6" t="s">
        <v>8</v>
      </c>
      <c r="L1" s="5"/>
      <c r="M1" s="5"/>
      <c r="N1" s="5"/>
      <c r="O1" s="6" t="s">
        <v>9</v>
      </c>
      <c r="Q1" s="28" t="s">
        <v>15</v>
      </c>
      <c r="R1" s="28"/>
    </row>
    <row r="2" spans="1:18" x14ac:dyDescent="0.2">
      <c r="A2" s="7">
        <v>31413</v>
      </c>
      <c r="B2" s="9">
        <v>325</v>
      </c>
      <c r="C2" s="12"/>
      <c r="D2" s="12"/>
      <c r="E2" s="12"/>
      <c r="F2" s="12"/>
      <c r="G2" s="12"/>
      <c r="H2" s="12"/>
      <c r="I2" s="12"/>
      <c r="J2" s="9">
        <f>378/(377*376)</f>
        <v>2.6666290422710085E-3</v>
      </c>
      <c r="K2" s="12"/>
      <c r="L2" s="12"/>
      <c r="M2" s="9">
        <f>426387/141000</f>
        <v>3.0240212765957448</v>
      </c>
      <c r="N2" s="9">
        <f>(378*379)/(377*376*375)</f>
        <v>2.6950730853885661E-3</v>
      </c>
      <c r="O2" s="9">
        <f>N2*L381-M2</f>
        <v>7.0124104102567664</v>
      </c>
      <c r="Q2" s="15" t="s">
        <v>3</v>
      </c>
      <c r="R2" s="16">
        <v>15.471666769841271</v>
      </c>
    </row>
    <row r="3" spans="1:18" x14ac:dyDescent="0.2">
      <c r="A3" s="7">
        <v>31444</v>
      </c>
      <c r="B3" s="9">
        <v>336.10000600000001</v>
      </c>
      <c r="C3" s="9">
        <f>B3-B2</f>
        <v>11.100006000000008</v>
      </c>
      <c r="D3" s="9">
        <f>C381/378</f>
        <v>15.471666769841271</v>
      </c>
      <c r="E3" s="9">
        <f>(C3-D3)^2</f>
        <v>19.111417886569104</v>
      </c>
      <c r="F3" s="9">
        <f>E381/377</f>
        <v>22759.030229646145</v>
      </c>
      <c r="G3" s="9">
        <f>F3^(1/2)</f>
        <v>150.86096323981943</v>
      </c>
      <c r="H3" s="9">
        <f>(C3-D3)/G3</f>
        <v>-2.8978078065773429E-2</v>
      </c>
      <c r="I3" s="9">
        <f>H3^3</f>
        <v>-2.4333732759105731E-5</v>
      </c>
      <c r="J3" s="9">
        <v>2.6666289999999998E-3</v>
      </c>
      <c r="K3" s="9">
        <f>J3*I381</f>
        <v>-7.5534420818980735E-2</v>
      </c>
      <c r="L3" s="9">
        <f>H3^4</f>
        <v>7.0514480752503416E-7</v>
      </c>
      <c r="M3" s="9">
        <v>3.0240212770000001</v>
      </c>
      <c r="N3" s="9">
        <v>2.6950730000000001E-3</v>
      </c>
      <c r="O3" s="21">
        <v>7.0124104102567664</v>
      </c>
      <c r="Q3" s="15" t="s">
        <v>10</v>
      </c>
      <c r="R3" s="16">
        <v>22759.030229646145</v>
      </c>
    </row>
    <row r="4" spans="1:18" x14ac:dyDescent="0.2">
      <c r="A4" s="7">
        <v>31472</v>
      </c>
      <c r="B4" s="9">
        <v>360</v>
      </c>
      <c r="C4" s="9">
        <f>B4-B3</f>
        <v>23.899993999999992</v>
      </c>
      <c r="D4" s="9">
        <v>15.471666769841271</v>
      </c>
      <c r="E4" s="9">
        <f t="shared" ref="E4:E67" si="0">(C4-D4)^2</f>
        <v>71.036699898634993</v>
      </c>
      <c r="F4" s="9">
        <v>22759.030229646145</v>
      </c>
      <c r="G4" s="9">
        <f>F4^(1/2)</f>
        <v>150.86096323981943</v>
      </c>
      <c r="H4" s="9">
        <f t="shared" ref="H4:H67" si="1">(C4-D4)/G4</f>
        <v>5.5868178547689946E-2</v>
      </c>
      <c r="I4" s="9">
        <f t="shared" ref="I4:I67" si="2">H4^3</f>
        <v>1.7437874080442802E-4</v>
      </c>
      <c r="J4" s="9">
        <v>2.6666289999999998E-3</v>
      </c>
      <c r="K4" s="21">
        <v>-7.5534420818980735E-2</v>
      </c>
      <c r="L4" s="9">
        <f t="shared" ref="L4:L67" si="3">H4^4</f>
        <v>9.7422226261831313E-6</v>
      </c>
      <c r="M4" s="9">
        <v>3.0240212770000001</v>
      </c>
      <c r="N4" s="9">
        <v>2.6950730000000001E-3</v>
      </c>
      <c r="O4" s="21">
        <v>7.0124104102567664</v>
      </c>
      <c r="Q4" s="15" t="s">
        <v>11</v>
      </c>
      <c r="R4" s="16">
        <v>150.86096323981943</v>
      </c>
    </row>
    <row r="5" spans="1:18" x14ac:dyDescent="0.2">
      <c r="A5" s="7">
        <v>31503</v>
      </c>
      <c r="B5" s="9">
        <v>375.79998799999998</v>
      </c>
      <c r="C5" s="9">
        <f t="shared" ref="C5:C68" si="4">B5-B4</f>
        <v>15.799987999999985</v>
      </c>
      <c r="D5" s="9">
        <v>15.471666769841271</v>
      </c>
      <c r="E5" s="9">
        <f t="shared" si="0"/>
        <v>0.10779483017293136</v>
      </c>
      <c r="F5" s="9">
        <v>22759.030229646145</v>
      </c>
      <c r="G5" s="9">
        <f t="shared" ref="G5:G68" si="5">F5^(1/2)</f>
        <v>150.86096323981943</v>
      </c>
      <c r="H5" s="9">
        <f t="shared" si="1"/>
        <v>2.1763166766792488E-3</v>
      </c>
      <c r="I5" s="9">
        <f t="shared" si="2"/>
        <v>1.0307806800114497E-8</v>
      </c>
      <c r="J5" s="9">
        <v>2.6666289999999998E-3</v>
      </c>
      <c r="K5" s="21">
        <v>-7.5534420818980735E-2</v>
      </c>
      <c r="L5" s="9">
        <f t="shared" si="3"/>
        <v>2.2433051839076947E-11</v>
      </c>
      <c r="M5" s="9">
        <v>3.0240212770000001</v>
      </c>
      <c r="N5" s="9">
        <v>2.6950730000000001E-3</v>
      </c>
      <c r="O5" s="21">
        <v>7.0124104102567664</v>
      </c>
      <c r="Q5" s="15" t="s">
        <v>12</v>
      </c>
      <c r="R5" s="20">
        <v>-7.5534420818980735E-2</v>
      </c>
    </row>
    <row r="6" spans="1:18" x14ac:dyDescent="0.2">
      <c r="A6" s="7">
        <v>31533</v>
      </c>
      <c r="B6" s="9">
        <v>383.20001200000002</v>
      </c>
      <c r="C6" s="9">
        <f t="shared" si="4"/>
        <v>7.4000240000000304</v>
      </c>
      <c r="D6" s="9">
        <v>15.471666769841271</v>
      </c>
      <c r="E6" s="9">
        <f t="shared" si="0"/>
        <v>65.151417003930376</v>
      </c>
      <c r="F6" s="9">
        <v>22759.030229646145</v>
      </c>
      <c r="G6" s="9">
        <f t="shared" si="5"/>
        <v>150.86096323981943</v>
      </c>
      <c r="H6" s="9">
        <f t="shared" si="1"/>
        <v>-5.3503852795968011E-2</v>
      </c>
      <c r="I6" s="9">
        <f t="shared" si="2"/>
        <v>-1.5316346037830343E-4</v>
      </c>
      <c r="J6" s="9">
        <v>2.6666289999999998E-3</v>
      </c>
      <c r="K6" s="21">
        <v>-7.5534420818980735E-2</v>
      </c>
      <c r="L6" s="9">
        <f t="shared" si="3"/>
        <v>8.1948352378018256E-6</v>
      </c>
      <c r="M6" s="9">
        <v>3.0240212770000001</v>
      </c>
      <c r="N6" s="9">
        <v>2.6950730000000001E-3</v>
      </c>
      <c r="O6" s="21">
        <v>7.0124104102567664</v>
      </c>
      <c r="Q6" s="15" t="s">
        <v>13</v>
      </c>
      <c r="R6" s="20">
        <v>7.0124104102567664</v>
      </c>
    </row>
    <row r="7" spans="1:18" x14ac:dyDescent="0.2">
      <c r="A7" s="7">
        <v>31564</v>
      </c>
      <c r="B7" s="9">
        <v>400.70001200000002</v>
      </c>
      <c r="C7" s="9">
        <f t="shared" si="4"/>
        <v>17.5</v>
      </c>
      <c r="D7" s="9">
        <v>15.471666769841271</v>
      </c>
      <c r="E7" s="9">
        <f t="shared" si="0"/>
        <v>4.114135692566145</v>
      </c>
      <c r="F7" s="9">
        <v>22759.030229646145</v>
      </c>
      <c r="G7" s="9">
        <f t="shared" si="5"/>
        <v>150.86096323981943</v>
      </c>
      <c r="H7" s="9">
        <f t="shared" si="1"/>
        <v>1.344505024095826E-2</v>
      </c>
      <c r="I7" s="9">
        <f t="shared" si="2"/>
        <v>2.4304533421032086E-6</v>
      </c>
      <c r="J7" s="9">
        <v>2.6666289999999998E-3</v>
      </c>
      <c r="K7" s="21">
        <v>-7.5534420818980735E-2</v>
      </c>
      <c r="L7" s="9">
        <f t="shared" si="3"/>
        <v>3.2677567292882553E-8</v>
      </c>
      <c r="M7" s="9">
        <v>3.0240212770000001</v>
      </c>
      <c r="N7" s="9">
        <v>2.6950730000000001E-3</v>
      </c>
      <c r="O7" s="21">
        <v>7.0124104102567664</v>
      </c>
    </row>
    <row r="8" spans="1:18" x14ac:dyDescent="0.2">
      <c r="A8" s="7">
        <v>31594</v>
      </c>
      <c r="B8" s="9">
        <v>407</v>
      </c>
      <c r="C8" s="9">
        <f t="shared" si="4"/>
        <v>6.2999879999999848</v>
      </c>
      <c r="D8" s="9">
        <v>15.471666769841271</v>
      </c>
      <c r="E8" s="9">
        <f t="shared" si="0"/>
        <v>84.119691457157359</v>
      </c>
      <c r="F8" s="9">
        <v>22759.030229646145</v>
      </c>
      <c r="G8" s="9">
        <f t="shared" si="5"/>
        <v>150.86096323981943</v>
      </c>
      <c r="H8" s="9">
        <f t="shared" si="1"/>
        <v>-6.0795573439772661E-2</v>
      </c>
      <c r="I8" s="9">
        <f t="shared" si="2"/>
        <v>-2.2470662537514192E-4</v>
      </c>
      <c r="J8" s="9">
        <v>2.6666289999999998E-3</v>
      </c>
      <c r="K8" s="21">
        <v>-7.5534420818980735E-2</v>
      </c>
      <c r="L8" s="9">
        <f t="shared" si="3"/>
        <v>1.3661168145397925E-5</v>
      </c>
      <c r="M8" s="9">
        <v>3.0240212770000001</v>
      </c>
      <c r="N8" s="9">
        <v>2.6950730000000001E-3</v>
      </c>
      <c r="O8" s="21">
        <v>7.0124104102567664</v>
      </c>
    </row>
    <row r="9" spans="1:18" x14ac:dyDescent="0.2">
      <c r="A9" s="7">
        <v>31625</v>
      </c>
      <c r="B9" s="9">
        <v>372.5</v>
      </c>
      <c r="C9" s="9">
        <f t="shared" si="4"/>
        <v>-34.5</v>
      </c>
      <c r="D9" s="9">
        <v>15.471666769841271</v>
      </c>
      <c r="E9" s="9">
        <f t="shared" si="0"/>
        <v>2497.1674797560581</v>
      </c>
      <c r="F9" s="9">
        <v>22759.030229646145</v>
      </c>
      <c r="G9" s="9">
        <f t="shared" si="5"/>
        <v>150.86096323981943</v>
      </c>
      <c r="H9" s="9">
        <f t="shared" si="1"/>
        <v>-0.33124319039646272</v>
      </c>
      <c r="I9" s="9">
        <f t="shared" si="2"/>
        <v>-3.6344682291041167E-2</v>
      </c>
      <c r="J9" s="9">
        <v>2.6666289999999998E-3</v>
      </c>
      <c r="K9" s="21">
        <v>-7.5534420818980735E-2</v>
      </c>
      <c r="L9" s="9">
        <f t="shared" si="3"/>
        <v>1.2038928516030296E-2</v>
      </c>
      <c r="M9" s="9">
        <v>3.0240212770000001</v>
      </c>
      <c r="N9" s="9">
        <v>2.6950730000000001E-3</v>
      </c>
      <c r="O9" s="21">
        <v>7.0124104102567664</v>
      </c>
    </row>
    <row r="10" spans="1:18" x14ac:dyDescent="0.2">
      <c r="A10" s="7">
        <v>31656</v>
      </c>
      <c r="B10" s="9">
        <v>382.79998799999998</v>
      </c>
      <c r="C10" s="9">
        <f t="shared" si="4"/>
        <v>10.299987999999985</v>
      </c>
      <c r="D10" s="9">
        <v>15.471666769841271</v>
      </c>
      <c r="E10" s="9">
        <f t="shared" si="0"/>
        <v>26.746261298427076</v>
      </c>
      <c r="F10" s="9">
        <v>22759.030229646145</v>
      </c>
      <c r="G10" s="9">
        <f t="shared" si="5"/>
        <v>150.86096323981943</v>
      </c>
      <c r="H10" s="9">
        <f t="shared" si="1"/>
        <v>-3.4281093390740279E-2</v>
      </c>
      <c r="I10" s="9">
        <f t="shared" si="2"/>
        <v>-4.0286913465678742E-5</v>
      </c>
      <c r="J10" s="9">
        <v>2.6666289999999998E-3</v>
      </c>
      <c r="K10" s="21">
        <v>-7.5534420818980735E-2</v>
      </c>
      <c r="L10" s="9">
        <f t="shared" si="3"/>
        <v>1.381079442941605E-6</v>
      </c>
      <c r="M10" s="9">
        <v>3.0240212770000001</v>
      </c>
      <c r="N10" s="9">
        <v>2.6950730000000001E-3</v>
      </c>
      <c r="O10" s="21">
        <v>7.0124104102567664</v>
      </c>
    </row>
    <row r="11" spans="1:18" x14ac:dyDescent="0.2">
      <c r="A11" s="7">
        <v>31686</v>
      </c>
      <c r="B11" s="9">
        <v>352.5</v>
      </c>
      <c r="C11" s="9">
        <f t="shared" si="4"/>
        <v>-30.299987999999985</v>
      </c>
      <c r="D11" s="9">
        <v>15.471666769841271</v>
      </c>
      <c r="E11" s="9">
        <f t="shared" si="0"/>
        <v>2095.0443803695316</v>
      </c>
      <c r="F11" s="9">
        <v>22759.030229646145</v>
      </c>
      <c r="G11" s="9">
        <f t="shared" si="5"/>
        <v>150.86096323981943</v>
      </c>
      <c r="H11" s="9">
        <f t="shared" si="1"/>
        <v>-0.30340290680153847</v>
      </c>
      <c r="I11" s="9">
        <f t="shared" si="2"/>
        <v>-2.7929246038539433E-2</v>
      </c>
      <c r="J11" s="9">
        <v>2.6666289999999998E-3</v>
      </c>
      <c r="K11" s="21">
        <v>-7.5534420818980735E-2</v>
      </c>
      <c r="L11" s="9">
        <f t="shared" si="3"/>
        <v>8.4738144328682166E-3</v>
      </c>
      <c r="M11" s="9">
        <v>3.0240212770000001</v>
      </c>
      <c r="N11" s="9">
        <v>2.6950730000000001E-3</v>
      </c>
      <c r="O11" s="21">
        <v>7.0124104102567664</v>
      </c>
    </row>
    <row r="12" spans="1:18" x14ac:dyDescent="0.2">
      <c r="A12" s="7">
        <v>31717</v>
      </c>
      <c r="B12" s="9">
        <v>361</v>
      </c>
      <c r="C12" s="9">
        <f t="shared" si="4"/>
        <v>8.5</v>
      </c>
      <c r="D12" s="9">
        <v>15.471666769841271</v>
      </c>
      <c r="E12" s="9">
        <f t="shared" si="0"/>
        <v>48.604137549709016</v>
      </c>
      <c r="F12" s="9">
        <v>22759.030229646145</v>
      </c>
      <c r="G12" s="9">
        <f t="shared" si="5"/>
        <v>150.86096323981943</v>
      </c>
      <c r="H12" s="9">
        <f t="shared" si="1"/>
        <v>-4.6212529869364603E-2</v>
      </c>
      <c r="I12" s="9">
        <f t="shared" si="2"/>
        <v>-9.8691382524937921E-5</v>
      </c>
      <c r="J12" s="9">
        <v>2.6666289999999998E-3</v>
      </c>
      <c r="K12" s="21">
        <v>-7.5534420818980735E-2</v>
      </c>
      <c r="L12" s="9">
        <f t="shared" si="3"/>
        <v>4.5607784627825818E-6</v>
      </c>
      <c r="M12" s="9">
        <v>3.0240212770000001</v>
      </c>
      <c r="N12" s="9">
        <v>2.6950730000000001E-3</v>
      </c>
      <c r="O12" s="21">
        <v>7.0124104102567664</v>
      </c>
    </row>
    <row r="13" spans="1:18" x14ac:dyDescent="0.2">
      <c r="A13" s="7">
        <v>31747</v>
      </c>
      <c r="B13" s="9">
        <v>357.39999399999999</v>
      </c>
      <c r="C13" s="9">
        <f t="shared" si="4"/>
        <v>-3.6000060000000076</v>
      </c>
      <c r="D13" s="9">
        <v>15.471666769841271</v>
      </c>
      <c r="E13" s="9">
        <f t="shared" si="0"/>
        <v>363.72870223990532</v>
      </c>
      <c r="F13" s="9">
        <v>22759.030229646145</v>
      </c>
      <c r="G13" s="9">
        <f t="shared" si="5"/>
        <v>150.86096323981943</v>
      </c>
      <c r="H13" s="9">
        <f t="shared" si="1"/>
        <v>-0.12641887178940769</v>
      </c>
      <c r="I13" s="9">
        <f t="shared" si="2"/>
        <v>-2.0203924205301764E-3</v>
      </c>
      <c r="J13" s="9">
        <v>2.6666289999999998E-3</v>
      </c>
      <c r="K13" s="21">
        <v>-7.5534420818980735E-2</v>
      </c>
      <c r="L13" s="9">
        <f t="shared" si="3"/>
        <v>2.5541573037529545E-4</v>
      </c>
      <c r="M13" s="9">
        <v>3.0240212770000001</v>
      </c>
      <c r="N13" s="9">
        <v>2.6950730000000001E-3</v>
      </c>
      <c r="O13" s="21">
        <v>7.0124104102567664</v>
      </c>
    </row>
    <row r="14" spans="1:18" x14ac:dyDescent="0.2">
      <c r="A14" s="7">
        <v>31778</v>
      </c>
      <c r="B14" s="9">
        <v>351.29998799999998</v>
      </c>
      <c r="C14" s="9">
        <f t="shared" si="4"/>
        <v>-6.1000060000000076</v>
      </c>
      <c r="D14" s="9">
        <v>15.471666769841271</v>
      </c>
      <c r="E14" s="9">
        <f t="shared" si="0"/>
        <v>465.33706608911166</v>
      </c>
      <c r="F14" s="9">
        <v>22759.030229646145</v>
      </c>
      <c r="G14" s="9">
        <f t="shared" si="5"/>
        <v>150.86096323981943</v>
      </c>
      <c r="H14" s="9">
        <f t="shared" si="1"/>
        <v>-0.14299042182005292</v>
      </c>
      <c r="I14" s="9">
        <f t="shared" si="2"/>
        <v>-2.9236194467510248E-3</v>
      </c>
      <c r="J14" s="9">
        <v>2.6666289999999998E-3</v>
      </c>
      <c r="K14" s="21">
        <v>-7.5534420818980735E-2</v>
      </c>
      <c r="L14" s="9">
        <f t="shared" si="3"/>
        <v>4.1804957793223878E-4</v>
      </c>
      <c r="M14" s="9">
        <v>3.0240212770000001</v>
      </c>
      <c r="N14" s="9">
        <v>2.6950730000000001E-3</v>
      </c>
      <c r="O14" s="21">
        <v>7.0124104102567664</v>
      </c>
    </row>
    <row r="15" spans="1:18" x14ac:dyDescent="0.2">
      <c r="A15" s="7">
        <v>31809</v>
      </c>
      <c r="B15" s="9">
        <v>393.79998799999998</v>
      </c>
      <c r="C15" s="9">
        <f t="shared" si="4"/>
        <v>42.5</v>
      </c>
      <c r="D15" s="9">
        <v>15.471666769841271</v>
      </c>
      <c r="E15" s="9">
        <f t="shared" si="0"/>
        <v>730.53079720050266</v>
      </c>
      <c r="F15" s="9">
        <v>22759.030229646145</v>
      </c>
      <c r="G15" s="9">
        <f t="shared" si="5"/>
        <v>150.86096323981943</v>
      </c>
      <c r="H15" s="9">
        <f t="shared" si="1"/>
        <v>0.17916055054741065</v>
      </c>
      <c r="I15" s="9">
        <f t="shared" si="2"/>
        <v>5.7507854463760147E-3</v>
      </c>
      <c r="J15" s="9">
        <v>2.6666289999999998E-3</v>
      </c>
      <c r="K15" s="21">
        <v>-7.5534420818980735E-2</v>
      </c>
      <c r="L15" s="9">
        <f t="shared" si="3"/>
        <v>1.0303138866527635E-3</v>
      </c>
      <c r="M15" s="9">
        <v>3.0240212770000001</v>
      </c>
      <c r="N15" s="9">
        <v>2.6950730000000001E-3</v>
      </c>
      <c r="O15" s="21">
        <v>7.0124104102567664</v>
      </c>
    </row>
    <row r="16" spans="1:18" x14ac:dyDescent="0.2">
      <c r="A16" s="7">
        <v>31837</v>
      </c>
      <c r="B16" s="9">
        <v>425</v>
      </c>
      <c r="C16" s="9">
        <f t="shared" si="4"/>
        <v>31.200012000000015</v>
      </c>
      <c r="D16" s="9">
        <v>15.471666769841271</v>
      </c>
      <c r="E16" s="9">
        <f t="shared" si="0"/>
        <v>247.38084367905734</v>
      </c>
      <c r="F16" s="9">
        <v>22759.030229646145</v>
      </c>
      <c r="G16" s="9">
        <f t="shared" si="5"/>
        <v>150.86096323981943</v>
      </c>
      <c r="H16" s="9">
        <f t="shared" si="1"/>
        <v>0.10425722395233442</v>
      </c>
      <c r="I16" s="9">
        <f t="shared" si="2"/>
        <v>1.1332310630427906E-3</v>
      </c>
      <c r="J16" s="9">
        <v>2.6666289999999998E-3</v>
      </c>
      <c r="K16" s="21">
        <v>-7.5534420818980735E-2</v>
      </c>
      <c r="L16" s="9">
        <f t="shared" si="3"/>
        <v>1.1814752472939421E-4</v>
      </c>
      <c r="M16" s="9">
        <v>3.0240212770000001</v>
      </c>
      <c r="N16" s="9">
        <v>2.6950730000000001E-3</v>
      </c>
      <c r="O16" s="21">
        <v>7.0124104102567664</v>
      </c>
    </row>
    <row r="17" spans="1:15" x14ac:dyDescent="0.2">
      <c r="A17" s="7">
        <v>31868</v>
      </c>
      <c r="B17" s="9">
        <v>426.29998799999998</v>
      </c>
      <c r="C17" s="9">
        <f t="shared" si="4"/>
        <v>1.2999879999999848</v>
      </c>
      <c r="D17" s="9">
        <v>15.471666769841271</v>
      </c>
      <c r="E17" s="9">
        <f t="shared" si="0"/>
        <v>200.83647915557023</v>
      </c>
      <c r="F17" s="9">
        <v>22759.030229646145</v>
      </c>
      <c r="G17" s="9">
        <f t="shared" si="5"/>
        <v>150.86096323981943</v>
      </c>
      <c r="H17" s="9">
        <f t="shared" si="1"/>
        <v>-9.3938673501063136E-2</v>
      </c>
      <c r="I17" s="9">
        <f t="shared" si="2"/>
        <v>-8.2895941752046752E-4</v>
      </c>
      <c r="J17" s="9">
        <v>2.6666289999999998E-3</v>
      </c>
      <c r="K17" s="21">
        <v>-7.5534420818980735E-2</v>
      </c>
      <c r="L17" s="9">
        <f t="shared" si="3"/>
        <v>7.7871348068086669E-5</v>
      </c>
      <c r="M17" s="9">
        <v>3.0240212770000001</v>
      </c>
      <c r="N17" s="9">
        <v>2.6950730000000001E-3</v>
      </c>
      <c r="O17" s="21">
        <v>7.0124104102567664</v>
      </c>
    </row>
    <row r="18" spans="1:15" x14ac:dyDescent="0.2">
      <c r="A18" s="7">
        <v>31898</v>
      </c>
      <c r="B18" s="9">
        <v>418.60000600000001</v>
      </c>
      <c r="C18" s="9">
        <f t="shared" si="4"/>
        <v>-7.6999819999999772</v>
      </c>
      <c r="D18" s="9">
        <v>15.471666769841271</v>
      </c>
      <c r="E18" s="9">
        <f t="shared" si="0"/>
        <v>536.92530671288546</v>
      </c>
      <c r="F18" s="9">
        <v>22759.030229646145</v>
      </c>
      <c r="G18" s="9">
        <f t="shared" si="5"/>
        <v>150.86096323981943</v>
      </c>
      <c r="H18" s="9">
        <f t="shared" si="1"/>
        <v>-0.15359605475278537</v>
      </c>
      <c r="I18" s="9">
        <f t="shared" si="2"/>
        <v>-3.6235994229931049E-3</v>
      </c>
      <c r="J18" s="9">
        <v>2.6666289999999998E-3</v>
      </c>
      <c r="K18" s="21">
        <v>-7.5534420818980735E-2</v>
      </c>
      <c r="L18" s="9">
        <f t="shared" si="3"/>
        <v>5.5657057537621037E-4</v>
      </c>
      <c r="M18" s="9">
        <v>3.0240212770000001</v>
      </c>
      <c r="N18" s="9">
        <v>2.6950730000000001E-3</v>
      </c>
      <c r="O18" s="21">
        <v>7.0124104102567664</v>
      </c>
    </row>
    <row r="19" spans="1:15" x14ac:dyDescent="0.2">
      <c r="A19" s="7">
        <v>31929</v>
      </c>
      <c r="B19" s="9">
        <v>415.5</v>
      </c>
      <c r="C19" s="9">
        <f t="shared" si="4"/>
        <v>-3.1000060000000076</v>
      </c>
      <c r="D19" s="9">
        <v>15.471666769841271</v>
      </c>
      <c r="E19" s="9">
        <f t="shared" si="0"/>
        <v>344.907029470064</v>
      </c>
      <c r="F19" s="9">
        <v>22759.030229646145</v>
      </c>
      <c r="G19" s="9">
        <f t="shared" si="5"/>
        <v>150.86096323981943</v>
      </c>
      <c r="H19" s="9">
        <f t="shared" si="1"/>
        <v>-0.12310456178327864</v>
      </c>
      <c r="I19" s="9">
        <f t="shared" si="2"/>
        <v>-1.8656167811393056E-3</v>
      </c>
      <c r="J19" s="9">
        <v>2.6666289999999998E-3</v>
      </c>
      <c r="K19" s="21">
        <v>-7.5534420818980735E-2</v>
      </c>
      <c r="L19" s="9">
        <f t="shared" si="3"/>
        <v>2.2966593629768507E-4</v>
      </c>
      <c r="M19" s="9">
        <v>3.0240212770000001</v>
      </c>
      <c r="N19" s="9">
        <v>2.6950730000000001E-3</v>
      </c>
      <c r="O19" s="21">
        <v>7.0124104102567664</v>
      </c>
    </row>
    <row r="20" spans="1:15" x14ac:dyDescent="0.2">
      <c r="A20" s="7">
        <v>31959</v>
      </c>
      <c r="B20" s="9">
        <v>424.5</v>
      </c>
      <c r="C20" s="9">
        <f t="shared" si="4"/>
        <v>9</v>
      </c>
      <c r="D20" s="9">
        <v>15.471666769841271</v>
      </c>
      <c r="E20" s="9">
        <f t="shared" si="0"/>
        <v>41.882470779867745</v>
      </c>
      <c r="F20" s="9">
        <v>22759.030229646145</v>
      </c>
      <c r="G20" s="9">
        <f t="shared" si="5"/>
        <v>150.86096323981943</v>
      </c>
      <c r="H20" s="9">
        <f t="shared" si="1"/>
        <v>-4.2898219863235554E-2</v>
      </c>
      <c r="I20" s="9">
        <f t="shared" si="2"/>
        <v>-7.8943760863322142E-5</v>
      </c>
      <c r="J20" s="9">
        <v>2.6666289999999998E-3</v>
      </c>
      <c r="K20" s="21">
        <v>-7.5534420818980735E-2</v>
      </c>
      <c r="L20" s="9">
        <f t="shared" si="3"/>
        <v>3.3865468103454834E-6</v>
      </c>
      <c r="M20" s="9">
        <v>3.0240212770000001</v>
      </c>
      <c r="N20" s="9">
        <v>2.6950730000000001E-3</v>
      </c>
      <c r="O20" s="21">
        <v>7.0124104102567664</v>
      </c>
    </row>
    <row r="21" spans="1:15" x14ac:dyDescent="0.2">
      <c r="A21" s="7">
        <v>31990</v>
      </c>
      <c r="B21" s="9">
        <v>433.29998799999998</v>
      </c>
      <c r="C21" s="9">
        <f t="shared" si="4"/>
        <v>8.7999879999999848</v>
      </c>
      <c r="D21" s="9">
        <v>15.471666769841271</v>
      </c>
      <c r="E21" s="9">
        <f t="shared" si="0"/>
        <v>44.511297607950929</v>
      </c>
      <c r="F21" s="9">
        <v>22759.030229646145</v>
      </c>
      <c r="G21" s="9">
        <f t="shared" si="5"/>
        <v>150.86096323981943</v>
      </c>
      <c r="H21" s="9">
        <f t="shared" si="1"/>
        <v>-4.4224023409127421E-2</v>
      </c>
      <c r="I21" s="9">
        <f t="shared" si="2"/>
        <v>-8.6491763819554653E-5</v>
      </c>
      <c r="J21" s="9">
        <v>2.6666289999999998E-3</v>
      </c>
      <c r="K21" s="21">
        <v>-7.5534420818980735E-2</v>
      </c>
      <c r="L21" s="9">
        <f t="shared" si="3"/>
        <v>3.8250137878527055E-6</v>
      </c>
      <c r="M21" s="9">
        <v>3.0240212770000001</v>
      </c>
      <c r="N21" s="9">
        <v>2.6950730000000001E-3</v>
      </c>
      <c r="O21" s="21">
        <v>7.0124104102567664</v>
      </c>
    </row>
    <row r="22" spans="1:15" x14ac:dyDescent="0.2">
      <c r="A22" s="7">
        <v>32021</v>
      </c>
      <c r="B22" s="9">
        <v>455.5</v>
      </c>
      <c r="C22" s="9">
        <f t="shared" si="4"/>
        <v>22.200012000000015</v>
      </c>
      <c r="D22" s="9">
        <v>15.471666769841271</v>
      </c>
      <c r="E22" s="9">
        <f t="shared" si="0"/>
        <v>45.270629536199927</v>
      </c>
      <c r="F22" s="9">
        <v>22759.030229646145</v>
      </c>
      <c r="G22" s="9">
        <f t="shared" si="5"/>
        <v>150.86096323981943</v>
      </c>
      <c r="H22" s="9">
        <f t="shared" si="1"/>
        <v>4.4599643842011559E-2</v>
      </c>
      <c r="I22" s="9">
        <f t="shared" si="2"/>
        <v>8.8714410651299415E-5</v>
      </c>
      <c r="J22" s="9">
        <v>2.6666289999999998E-3</v>
      </c>
      <c r="K22" s="21">
        <v>-7.5534420818980735E-2</v>
      </c>
      <c r="L22" s="9">
        <f t="shared" si="3"/>
        <v>3.9566311187019099E-6</v>
      </c>
      <c r="M22" s="9">
        <v>3.0240212770000001</v>
      </c>
      <c r="N22" s="9">
        <v>2.6950730000000001E-3</v>
      </c>
      <c r="O22" s="21">
        <v>7.0124104102567664</v>
      </c>
    </row>
    <row r="23" spans="1:15" x14ac:dyDescent="0.2">
      <c r="A23" s="7">
        <v>32051</v>
      </c>
      <c r="B23" s="9">
        <v>446.20001200000002</v>
      </c>
      <c r="C23" s="9">
        <f t="shared" si="4"/>
        <v>-9.2999879999999848</v>
      </c>
      <c r="D23" s="9">
        <v>15.471666769841271</v>
      </c>
      <c r="E23" s="9">
        <f t="shared" si="0"/>
        <v>613.63488003619898</v>
      </c>
      <c r="F23" s="9">
        <v>22759.030229646145</v>
      </c>
      <c r="G23" s="9">
        <f t="shared" si="5"/>
        <v>150.86096323981943</v>
      </c>
      <c r="H23" s="9">
        <f t="shared" si="1"/>
        <v>-0.16420188654411846</v>
      </c>
      <c r="I23" s="9">
        <f t="shared" si="2"/>
        <v>-4.4272538827232928E-3</v>
      </c>
      <c r="J23" s="9">
        <v>2.6666289999999998E-3</v>
      </c>
      <c r="K23" s="21">
        <v>-7.5534420818980735E-2</v>
      </c>
      <c r="L23" s="9">
        <f t="shared" si="3"/>
        <v>7.2696343975293802E-4</v>
      </c>
      <c r="M23" s="9">
        <v>3.0240212770000001</v>
      </c>
      <c r="N23" s="9">
        <v>2.6950730000000001E-3</v>
      </c>
      <c r="O23" s="21">
        <v>7.0124104102567664</v>
      </c>
    </row>
    <row r="24" spans="1:15" x14ac:dyDescent="0.2">
      <c r="A24" s="7">
        <v>32082</v>
      </c>
      <c r="B24" s="9">
        <v>325.39999399999999</v>
      </c>
      <c r="C24" s="9">
        <f t="shared" si="4"/>
        <v>-120.80001800000002</v>
      </c>
      <c r="D24" s="9">
        <v>15.471666769841271</v>
      </c>
      <c r="E24" s="9">
        <f t="shared" si="0"/>
        <v>18569.972070010997</v>
      </c>
      <c r="F24" s="9">
        <v>22759.030229646145</v>
      </c>
      <c r="G24" s="9">
        <f t="shared" si="5"/>
        <v>150.86096323981943</v>
      </c>
      <c r="H24" s="9">
        <f t="shared" si="1"/>
        <v>-0.90329321676949681</v>
      </c>
      <c r="I24" s="9">
        <f t="shared" si="2"/>
        <v>-0.73703183471278977</v>
      </c>
      <c r="J24" s="9">
        <v>2.6666289999999998E-3</v>
      </c>
      <c r="K24" s="21">
        <v>-7.5534420818980735E-2</v>
      </c>
      <c r="L24" s="9">
        <f t="shared" si="3"/>
        <v>0.66575585683923988</v>
      </c>
      <c r="M24" s="9">
        <v>3.0240212770000001</v>
      </c>
      <c r="N24" s="9">
        <v>2.6950730000000001E-3</v>
      </c>
      <c r="O24" s="21">
        <v>7.0124104102567664</v>
      </c>
    </row>
    <row r="25" spans="1:15" x14ac:dyDescent="0.2">
      <c r="A25" s="7">
        <v>32112</v>
      </c>
      <c r="B25" s="9">
        <v>306.39999399999999</v>
      </c>
      <c r="C25" s="9">
        <f t="shared" si="4"/>
        <v>-19</v>
      </c>
      <c r="D25" s="9">
        <v>15.471666769841271</v>
      </c>
      <c r="E25" s="9">
        <f t="shared" si="0"/>
        <v>1188.2958098909789</v>
      </c>
      <c r="F25" s="9">
        <v>22759.030229646145</v>
      </c>
      <c r="G25" s="9">
        <f t="shared" si="5"/>
        <v>150.86096323981943</v>
      </c>
      <c r="H25" s="9">
        <f t="shared" si="1"/>
        <v>-0.22849958020646224</v>
      </c>
      <c r="I25" s="9">
        <f t="shared" si="2"/>
        <v>-1.1930433370025377E-2</v>
      </c>
      <c r="J25" s="9">
        <v>2.6666289999999998E-3</v>
      </c>
      <c r="K25" s="21">
        <v>-7.5534420818980735E-2</v>
      </c>
      <c r="L25" s="9">
        <f t="shared" si="3"/>
        <v>2.7260990167319674E-3</v>
      </c>
      <c r="M25" s="9">
        <v>3.0240212770000001</v>
      </c>
      <c r="N25" s="9">
        <v>2.6950730000000001E-3</v>
      </c>
      <c r="O25" s="21">
        <v>7.0124104102567664</v>
      </c>
    </row>
    <row r="26" spans="1:15" x14ac:dyDescent="0.2">
      <c r="A26" s="7">
        <v>32143</v>
      </c>
      <c r="B26" s="9">
        <v>335.10000600000001</v>
      </c>
      <c r="C26" s="9">
        <f t="shared" si="4"/>
        <v>28.700012000000015</v>
      </c>
      <c r="D26" s="9">
        <v>15.471666769841271</v>
      </c>
      <c r="E26" s="9">
        <f t="shared" si="0"/>
        <v>174.98911752826362</v>
      </c>
      <c r="F26" s="9">
        <v>22759.030229646145</v>
      </c>
      <c r="G26" s="9">
        <f t="shared" si="5"/>
        <v>150.86096323981943</v>
      </c>
      <c r="H26" s="9">
        <f t="shared" si="1"/>
        <v>8.7685673921689175E-2</v>
      </c>
      <c r="I26" s="9">
        <f t="shared" si="2"/>
        <v>6.7419562892623427E-4</v>
      </c>
      <c r="J26" s="9">
        <v>2.6666289999999998E-3</v>
      </c>
      <c r="K26" s="21">
        <v>-7.5534420818980735E-2</v>
      </c>
      <c r="L26" s="9">
        <f t="shared" si="3"/>
        <v>5.9117298077453931E-5</v>
      </c>
      <c r="M26" s="9">
        <v>3.0240212770000001</v>
      </c>
      <c r="N26" s="9">
        <v>2.6950730000000001E-3</v>
      </c>
      <c r="O26" s="21">
        <v>7.0124104102567664</v>
      </c>
    </row>
    <row r="27" spans="1:15" x14ac:dyDescent="0.2">
      <c r="A27" s="7">
        <v>32174</v>
      </c>
      <c r="B27" s="9">
        <v>346.20001200000002</v>
      </c>
      <c r="C27" s="9">
        <f t="shared" si="4"/>
        <v>11.100006000000008</v>
      </c>
      <c r="D27" s="9">
        <v>15.471666769841271</v>
      </c>
      <c r="E27" s="9">
        <f t="shared" si="0"/>
        <v>19.111417886569104</v>
      </c>
      <c r="F27" s="9">
        <v>22759.030229646145</v>
      </c>
      <c r="G27" s="9">
        <f t="shared" si="5"/>
        <v>150.86096323981943</v>
      </c>
      <c r="H27" s="9">
        <f t="shared" si="1"/>
        <v>-2.8978078065773429E-2</v>
      </c>
      <c r="I27" s="9">
        <f t="shared" si="2"/>
        <v>-2.4333732759105731E-5</v>
      </c>
      <c r="J27" s="9">
        <v>2.6666289999999998E-3</v>
      </c>
      <c r="K27" s="21">
        <v>-7.5534420818980735E-2</v>
      </c>
      <c r="L27" s="9">
        <f t="shared" si="3"/>
        <v>7.0514480752503416E-7</v>
      </c>
      <c r="M27" s="9">
        <v>3.0240212770000001</v>
      </c>
      <c r="N27" s="9">
        <v>2.6950730000000001E-3</v>
      </c>
      <c r="O27" s="21">
        <v>7.0124104102567664</v>
      </c>
    </row>
    <row r="28" spans="1:15" x14ac:dyDescent="0.2">
      <c r="A28" s="7">
        <v>32203</v>
      </c>
      <c r="B28" s="9">
        <v>367.39999399999999</v>
      </c>
      <c r="C28" s="9">
        <f t="shared" si="4"/>
        <v>21.199981999999977</v>
      </c>
      <c r="D28" s="9">
        <v>15.471666769841271</v>
      </c>
      <c r="E28" s="9">
        <f t="shared" si="0"/>
        <v>32.813595376068193</v>
      </c>
      <c r="F28" s="9">
        <v>22759.030229646145</v>
      </c>
      <c r="G28" s="9">
        <f t="shared" si="5"/>
        <v>150.86096323981943</v>
      </c>
      <c r="H28" s="9">
        <f t="shared" si="1"/>
        <v>3.7970824971152846E-2</v>
      </c>
      <c r="I28" s="9">
        <f t="shared" si="2"/>
        <v>5.4745710784984003E-5</v>
      </c>
      <c r="J28" s="9">
        <v>2.6666289999999998E-3</v>
      </c>
      <c r="K28" s="21">
        <v>-7.5534420818980735E-2</v>
      </c>
      <c r="L28" s="9">
        <f t="shared" si="3"/>
        <v>2.0787398021379824E-6</v>
      </c>
      <c r="M28" s="9">
        <v>3.0240212770000001</v>
      </c>
      <c r="N28" s="9">
        <v>2.6950730000000001E-3</v>
      </c>
      <c r="O28" s="21">
        <v>7.0124104102567664</v>
      </c>
    </row>
    <row r="29" spans="1:15" x14ac:dyDescent="0.2">
      <c r="A29" s="7">
        <v>32234</v>
      </c>
      <c r="B29" s="9">
        <v>373.70001200000002</v>
      </c>
      <c r="C29" s="9">
        <f t="shared" si="4"/>
        <v>6.3000180000000228</v>
      </c>
      <c r="D29" s="9">
        <v>15.471666769841271</v>
      </c>
      <c r="E29" s="9">
        <f t="shared" si="0"/>
        <v>84.119141157330475</v>
      </c>
      <c r="F29" s="9">
        <v>22759.030229646145</v>
      </c>
      <c r="G29" s="9">
        <f t="shared" si="5"/>
        <v>150.86096323981943</v>
      </c>
      <c r="H29" s="9">
        <f t="shared" si="1"/>
        <v>-6.079537458117204E-2</v>
      </c>
      <c r="I29" s="9">
        <f t="shared" si="2"/>
        <v>-2.2470442037748913E-4</v>
      </c>
      <c r="J29" s="9">
        <v>2.6666289999999998E-3</v>
      </c>
      <c r="K29" s="21">
        <v>-7.5534420818980735E-2</v>
      </c>
      <c r="L29" s="9">
        <f t="shared" si="3"/>
        <v>1.3660989406894599E-5</v>
      </c>
      <c r="M29" s="9">
        <v>3.0240212770000001</v>
      </c>
      <c r="N29" s="9">
        <v>2.6950730000000001E-3</v>
      </c>
      <c r="O29" s="21">
        <v>7.0124104102567664</v>
      </c>
    </row>
    <row r="30" spans="1:15" x14ac:dyDescent="0.2">
      <c r="A30" s="7">
        <v>32264</v>
      </c>
      <c r="B30" s="9">
        <v>379</v>
      </c>
      <c r="C30" s="9">
        <f t="shared" si="4"/>
        <v>5.2999879999999848</v>
      </c>
      <c r="D30" s="9">
        <v>15.471666769841271</v>
      </c>
      <c r="E30" s="9">
        <f t="shared" si="0"/>
        <v>103.46304899683993</v>
      </c>
      <c r="F30" s="9">
        <v>22759.030229646145</v>
      </c>
      <c r="G30" s="9">
        <f t="shared" si="5"/>
        <v>150.86096323981943</v>
      </c>
      <c r="H30" s="9">
        <f t="shared" si="1"/>
        <v>-6.7424193452030753E-2</v>
      </c>
      <c r="I30" s="9">
        <f t="shared" si="2"/>
        <v>-3.0651185750493775E-4</v>
      </c>
      <c r="J30" s="9">
        <v>2.6666289999999998E-3</v>
      </c>
      <c r="K30" s="21">
        <v>-7.5534420818980735E-2</v>
      </c>
      <c r="L30" s="9">
        <f t="shared" si="3"/>
        <v>2.0666314775754211E-5</v>
      </c>
      <c r="M30" s="9">
        <v>3.0240212770000001</v>
      </c>
      <c r="N30" s="9">
        <v>2.6950730000000001E-3</v>
      </c>
      <c r="O30" s="21">
        <v>7.0124104102567664</v>
      </c>
    </row>
    <row r="31" spans="1:15" x14ac:dyDescent="0.2">
      <c r="A31" s="7">
        <v>32295</v>
      </c>
      <c r="B31" s="9">
        <v>372.70001200000002</v>
      </c>
      <c r="C31" s="9">
        <f t="shared" si="4"/>
        <v>-6.2999879999999848</v>
      </c>
      <c r="D31" s="9">
        <v>15.471666769841271</v>
      </c>
      <c r="E31" s="9">
        <f t="shared" si="0"/>
        <v>474.00495141715152</v>
      </c>
      <c r="F31" s="9">
        <v>22759.030229646145</v>
      </c>
      <c r="G31" s="9">
        <f t="shared" si="5"/>
        <v>150.86096323981943</v>
      </c>
      <c r="H31" s="9">
        <f t="shared" si="1"/>
        <v>-0.14431602650734418</v>
      </c>
      <c r="I31" s="9">
        <f t="shared" si="2"/>
        <v>-3.0056865535607489E-3</v>
      </c>
      <c r="J31" s="9">
        <v>2.6666289999999998E-3</v>
      </c>
      <c r="K31" s="21">
        <v>-7.5534420818980735E-2</v>
      </c>
      <c r="L31" s="9">
        <f t="shared" si="3"/>
        <v>4.3376874033644098E-4</v>
      </c>
      <c r="M31" s="9">
        <v>3.0240212770000001</v>
      </c>
      <c r="N31" s="9">
        <v>2.6950730000000001E-3</v>
      </c>
      <c r="O31" s="21">
        <v>7.0124104102567664</v>
      </c>
    </row>
    <row r="32" spans="1:15" x14ac:dyDescent="0.2">
      <c r="A32" s="7">
        <v>32325</v>
      </c>
      <c r="B32" s="9">
        <v>394.20001200000002</v>
      </c>
      <c r="C32" s="9">
        <f t="shared" si="4"/>
        <v>21.5</v>
      </c>
      <c r="D32" s="9">
        <v>15.471666769841271</v>
      </c>
      <c r="E32" s="9">
        <f t="shared" si="0"/>
        <v>36.340801533835979</v>
      </c>
      <c r="F32" s="9">
        <v>22759.030229646145</v>
      </c>
      <c r="G32" s="9">
        <f t="shared" si="5"/>
        <v>150.86096323981943</v>
      </c>
      <c r="H32" s="9">
        <f t="shared" si="1"/>
        <v>3.9959530289990643E-2</v>
      </c>
      <c r="I32" s="9">
        <f t="shared" si="2"/>
        <v>6.3805941861365284E-5</v>
      </c>
      <c r="J32" s="9">
        <v>2.6666289999999998E-3</v>
      </c>
      <c r="K32" s="21">
        <v>-7.5534420818980735E-2</v>
      </c>
      <c r="L32" s="9">
        <f t="shared" si="3"/>
        <v>2.5496554664906078E-6</v>
      </c>
      <c r="M32" s="9">
        <v>3.0240212770000001</v>
      </c>
      <c r="N32" s="9">
        <v>2.6950730000000001E-3</v>
      </c>
      <c r="O32" s="21">
        <v>7.0124104102567664</v>
      </c>
    </row>
    <row r="33" spans="1:15" x14ac:dyDescent="0.2">
      <c r="A33" s="7">
        <v>32356</v>
      </c>
      <c r="B33" s="9">
        <v>387.60000600000001</v>
      </c>
      <c r="C33" s="9">
        <f t="shared" si="4"/>
        <v>-6.6000060000000076</v>
      </c>
      <c r="D33" s="9">
        <v>15.471666769841271</v>
      </c>
      <c r="E33" s="9">
        <f t="shared" si="0"/>
        <v>487.15873885895297</v>
      </c>
      <c r="F33" s="9">
        <v>22759.030229646145</v>
      </c>
      <c r="G33" s="9">
        <f t="shared" si="5"/>
        <v>150.86096323981943</v>
      </c>
      <c r="H33" s="9">
        <f t="shared" si="1"/>
        <v>-0.14630473182618198</v>
      </c>
      <c r="I33" s="9">
        <f t="shared" si="2"/>
        <v>-3.1316636924493542E-3</v>
      </c>
      <c r="J33" s="9">
        <v>2.6666289999999998E-3</v>
      </c>
      <c r="K33" s="21">
        <v>-7.5534420818980735E-2</v>
      </c>
      <c r="L33" s="9">
        <f t="shared" si="3"/>
        <v>4.5817721669359356E-4</v>
      </c>
      <c r="M33" s="9">
        <v>3.0240212770000001</v>
      </c>
      <c r="N33" s="9">
        <v>2.6950730000000001E-3</v>
      </c>
      <c r="O33" s="21">
        <v>7.0124104102567664</v>
      </c>
    </row>
    <row r="34" spans="1:15" x14ac:dyDescent="0.2">
      <c r="A34" s="7">
        <v>32387</v>
      </c>
      <c r="B34" s="9">
        <v>374.20001200000002</v>
      </c>
      <c r="C34" s="9">
        <f t="shared" si="4"/>
        <v>-13.399993999999992</v>
      </c>
      <c r="D34" s="9">
        <v>15.471666769841271</v>
      </c>
      <c r="E34" s="9">
        <f t="shared" si="0"/>
        <v>833.57279560879101</v>
      </c>
      <c r="F34" s="9">
        <v>22759.030229646145</v>
      </c>
      <c r="G34" s="9">
        <f t="shared" si="5"/>
        <v>150.86096323981943</v>
      </c>
      <c r="H34" s="9">
        <f t="shared" si="1"/>
        <v>-0.19137926836609678</v>
      </c>
      <c r="I34" s="9">
        <f t="shared" si="2"/>
        <v>-7.0094617452411837E-3</v>
      </c>
      <c r="J34" s="9">
        <v>2.6666289999999998E-3</v>
      </c>
      <c r="K34" s="21">
        <v>-7.5534420818980735E-2</v>
      </c>
      <c r="L34" s="9">
        <f t="shared" si="3"/>
        <v>1.3414656604444017E-3</v>
      </c>
      <c r="M34" s="9">
        <v>3.0240212770000001</v>
      </c>
      <c r="N34" s="9">
        <v>2.6950730000000001E-3</v>
      </c>
      <c r="O34" s="21">
        <v>7.0124104102567664</v>
      </c>
    </row>
    <row r="35" spans="1:15" x14ac:dyDescent="0.2">
      <c r="A35" s="7">
        <v>32417</v>
      </c>
      <c r="B35" s="9">
        <v>384.70001200000002</v>
      </c>
      <c r="C35" s="9">
        <f t="shared" si="4"/>
        <v>10.5</v>
      </c>
      <c r="D35" s="9">
        <v>15.471666769841271</v>
      </c>
      <c r="E35" s="9">
        <f t="shared" si="0"/>
        <v>24.717470470343933</v>
      </c>
      <c r="F35" s="9">
        <v>22759.030229646145</v>
      </c>
      <c r="G35" s="9">
        <f t="shared" si="5"/>
        <v>150.86096323981943</v>
      </c>
      <c r="H35" s="9">
        <f t="shared" si="1"/>
        <v>-3.2955289844848412E-2</v>
      </c>
      <c r="I35" s="9">
        <f t="shared" si="2"/>
        <v>-3.5791129734543648E-5</v>
      </c>
      <c r="J35" s="9">
        <v>2.6666289999999998E-3</v>
      </c>
      <c r="K35" s="21">
        <v>-7.5534420818980735E-2</v>
      </c>
      <c r="L35" s="9">
        <f t="shared" si="3"/>
        <v>1.1795070542764583E-6</v>
      </c>
      <c r="M35" s="9">
        <v>3.0240212770000001</v>
      </c>
      <c r="N35" s="9">
        <v>2.6950730000000001E-3</v>
      </c>
      <c r="O35" s="21">
        <v>7.0124104102567664</v>
      </c>
    </row>
    <row r="36" spans="1:15" x14ac:dyDescent="0.2">
      <c r="A36" s="7">
        <v>32448</v>
      </c>
      <c r="B36" s="9">
        <v>382.70001200000002</v>
      </c>
      <c r="C36" s="9">
        <f t="shared" si="4"/>
        <v>-2</v>
      </c>
      <c r="D36" s="9">
        <v>15.471666769841271</v>
      </c>
      <c r="E36" s="9">
        <f t="shared" si="0"/>
        <v>305.25913971637573</v>
      </c>
      <c r="F36" s="9">
        <v>22759.030229646145</v>
      </c>
      <c r="G36" s="9">
        <f t="shared" si="5"/>
        <v>150.86096323981943</v>
      </c>
      <c r="H36" s="9">
        <f t="shared" si="1"/>
        <v>-0.11581303999807462</v>
      </c>
      <c r="I36" s="9">
        <f t="shared" si="2"/>
        <v>-1.5533609561139956E-3</v>
      </c>
      <c r="J36" s="9">
        <v>2.6666289999999998E-3</v>
      </c>
      <c r="K36" s="21">
        <v>-7.5534420818980735E-2</v>
      </c>
      <c r="L36" s="9">
        <f t="shared" si="3"/>
        <v>1.798994545418776E-4</v>
      </c>
      <c r="M36" s="9">
        <v>3.0240212770000001</v>
      </c>
      <c r="N36" s="9">
        <v>2.6950730000000001E-3</v>
      </c>
      <c r="O36" s="21">
        <v>7.0124104102567664</v>
      </c>
    </row>
    <row r="37" spans="1:15" x14ac:dyDescent="0.2">
      <c r="A37" s="7">
        <v>32478</v>
      </c>
      <c r="B37" s="9">
        <v>372.10000600000001</v>
      </c>
      <c r="C37" s="9">
        <f t="shared" si="4"/>
        <v>-10.600006000000008</v>
      </c>
      <c r="D37" s="9">
        <v>15.471666769841271</v>
      </c>
      <c r="E37" s="9">
        <f t="shared" si="0"/>
        <v>679.7321210176832</v>
      </c>
      <c r="F37" s="9">
        <v>22759.030229646145</v>
      </c>
      <c r="G37" s="9">
        <f t="shared" si="5"/>
        <v>150.86096323981943</v>
      </c>
      <c r="H37" s="9">
        <f t="shared" si="1"/>
        <v>-0.17281921187521435</v>
      </c>
      <c r="I37" s="9">
        <f t="shared" si="2"/>
        <v>-5.1615015339065359E-3</v>
      </c>
      <c r="J37" s="9">
        <v>2.6666289999999998E-3</v>
      </c>
      <c r="K37" s="21">
        <v>-7.5534420818980735E-2</v>
      </c>
      <c r="L37" s="9">
        <f t="shared" si="3"/>
        <v>8.9200662718243748E-4</v>
      </c>
      <c r="M37" s="9">
        <v>3.0240212770000001</v>
      </c>
      <c r="N37" s="9">
        <v>2.6950730000000001E-3</v>
      </c>
      <c r="O37" s="21">
        <v>7.0124104102567664</v>
      </c>
    </row>
    <row r="38" spans="1:15" x14ac:dyDescent="0.2">
      <c r="A38" s="7">
        <v>32509</v>
      </c>
      <c r="B38" s="9">
        <v>378.89999399999999</v>
      </c>
      <c r="C38" s="9">
        <f t="shared" si="4"/>
        <v>6.7999879999999848</v>
      </c>
      <c r="D38" s="9">
        <v>15.471666769841271</v>
      </c>
      <c r="E38" s="9">
        <f t="shared" si="0"/>
        <v>75.19801268731608</v>
      </c>
      <c r="F38" s="9">
        <v>22759.030229646145</v>
      </c>
      <c r="G38" s="9">
        <f t="shared" si="5"/>
        <v>150.86096323981943</v>
      </c>
      <c r="H38" s="9">
        <f t="shared" si="1"/>
        <v>-5.7481263433643612E-2</v>
      </c>
      <c r="I38" s="9">
        <f t="shared" si="2"/>
        <v>-1.8992359223353843E-4</v>
      </c>
      <c r="J38" s="9">
        <v>2.6666289999999998E-3</v>
      </c>
      <c r="K38" s="21">
        <v>-7.5534420818980735E-2</v>
      </c>
      <c r="L38" s="9">
        <f t="shared" si="3"/>
        <v>1.0917048037439934E-5</v>
      </c>
      <c r="M38" s="9">
        <v>3.0240212770000001</v>
      </c>
      <c r="N38" s="9">
        <v>2.6950730000000001E-3</v>
      </c>
      <c r="O38" s="21">
        <v>7.0124104102567664</v>
      </c>
    </row>
    <row r="39" spans="1:15" x14ac:dyDescent="0.2">
      <c r="A39" s="7">
        <v>32540</v>
      </c>
      <c r="B39" s="9">
        <v>401.79998799999998</v>
      </c>
      <c r="C39" s="9">
        <f t="shared" si="4"/>
        <v>22.899993999999992</v>
      </c>
      <c r="D39" s="9">
        <v>15.471666769841271</v>
      </c>
      <c r="E39" s="9">
        <f t="shared" si="0"/>
        <v>55.180045438317549</v>
      </c>
      <c r="F39" s="9">
        <v>22759.030229646145</v>
      </c>
      <c r="G39" s="9">
        <f t="shared" si="5"/>
        <v>150.86096323981943</v>
      </c>
      <c r="H39" s="9">
        <f t="shared" si="1"/>
        <v>4.9239558535431854E-2</v>
      </c>
      <c r="I39" s="9">
        <f t="shared" si="2"/>
        <v>1.1938298995747986E-4</v>
      </c>
      <c r="J39" s="9">
        <v>2.6666289999999998E-3</v>
      </c>
      <c r="K39" s="21">
        <v>-7.5534420818980735E-2</v>
      </c>
      <c r="L39" s="9">
        <f t="shared" si="3"/>
        <v>5.8783657221462033E-6</v>
      </c>
      <c r="M39" s="9">
        <v>3.0240212770000001</v>
      </c>
      <c r="N39" s="9">
        <v>2.6950730000000001E-3</v>
      </c>
      <c r="O39" s="21">
        <v>7.0124104102567664</v>
      </c>
    </row>
    <row r="40" spans="1:15" x14ac:dyDescent="0.2">
      <c r="A40" s="7">
        <v>32568</v>
      </c>
      <c r="B40" s="9">
        <v>401</v>
      </c>
      <c r="C40" s="9">
        <f t="shared" si="4"/>
        <v>-0.79998799999998482</v>
      </c>
      <c r="D40" s="9">
        <v>15.471666769841271</v>
      </c>
      <c r="E40" s="9">
        <f t="shared" si="0"/>
        <v>264.76674894889766</v>
      </c>
      <c r="F40" s="9">
        <v>22759.030229646145</v>
      </c>
      <c r="G40" s="9">
        <f t="shared" si="5"/>
        <v>150.86096323981943</v>
      </c>
      <c r="H40" s="9">
        <f t="shared" si="1"/>
        <v>-0.10785861643992464</v>
      </c>
      <c r="I40" s="9">
        <f t="shared" si="2"/>
        <v>-1.2547711801764664E-3</v>
      </c>
      <c r="J40" s="9">
        <v>2.6666289999999998E-3</v>
      </c>
      <c r="K40" s="21">
        <v>-7.5534420818980735E-2</v>
      </c>
      <c r="L40" s="9">
        <f t="shared" si="3"/>
        <v>1.3533788344252508E-4</v>
      </c>
      <c r="M40" s="9">
        <v>3.0240212770000001</v>
      </c>
      <c r="N40" s="9">
        <v>2.6950730000000001E-3</v>
      </c>
      <c r="O40" s="21">
        <v>7.0124104102567664</v>
      </c>
    </row>
    <row r="41" spans="1:15" x14ac:dyDescent="0.2">
      <c r="A41" s="7">
        <v>32599</v>
      </c>
      <c r="B41" s="9">
        <v>407</v>
      </c>
      <c r="C41" s="9">
        <f t="shared" si="4"/>
        <v>6</v>
      </c>
      <c r="D41" s="9">
        <v>15.471666769841271</v>
      </c>
      <c r="E41" s="9">
        <f t="shared" si="0"/>
        <v>89.712471398915369</v>
      </c>
      <c r="F41" s="9">
        <v>22759.030229646145</v>
      </c>
      <c r="G41" s="9">
        <f t="shared" si="5"/>
        <v>150.86096323981943</v>
      </c>
      <c r="H41" s="9">
        <f t="shared" si="1"/>
        <v>-6.2784079900009837E-2</v>
      </c>
      <c r="I41" s="9">
        <f t="shared" si="2"/>
        <v>-2.4748484076443102E-4</v>
      </c>
      <c r="J41" s="9">
        <v>2.6666289999999998E-3</v>
      </c>
      <c r="K41" s="21">
        <v>-7.5534420818980735E-2</v>
      </c>
      <c r="L41" s="9">
        <f t="shared" si="3"/>
        <v>1.5538108016595251E-5</v>
      </c>
      <c r="M41" s="9">
        <v>3.0240212770000001</v>
      </c>
      <c r="N41" s="9">
        <v>2.6950730000000001E-3</v>
      </c>
      <c r="O41" s="21">
        <v>7.0124104102567664</v>
      </c>
    </row>
    <row r="42" spans="1:15" x14ac:dyDescent="0.2">
      <c r="A42" s="7">
        <v>32629</v>
      </c>
      <c r="B42" s="9">
        <v>425.89999399999999</v>
      </c>
      <c r="C42" s="9">
        <f t="shared" si="4"/>
        <v>18.899993999999992</v>
      </c>
      <c r="D42" s="9">
        <v>15.471666769841271</v>
      </c>
      <c r="E42" s="9">
        <f t="shared" si="0"/>
        <v>11.753427597047773</v>
      </c>
      <c r="F42" s="9">
        <v>22759.030229646145</v>
      </c>
      <c r="G42" s="9">
        <f t="shared" si="5"/>
        <v>150.86096323981943</v>
      </c>
      <c r="H42" s="9">
        <f t="shared" si="1"/>
        <v>2.2725078486399469E-2</v>
      </c>
      <c r="I42" s="9">
        <f t="shared" si="2"/>
        <v>1.1735893925708665E-5</v>
      </c>
      <c r="J42" s="9">
        <v>2.6666289999999998E-3</v>
      </c>
      <c r="K42" s="21">
        <v>-7.5534420818980735E-2</v>
      </c>
      <c r="L42" s="9">
        <f t="shared" si="3"/>
        <v>2.6669911056978824E-7</v>
      </c>
      <c r="M42" s="9">
        <v>3.0240212770000001</v>
      </c>
      <c r="N42" s="9">
        <v>2.6950730000000001E-3</v>
      </c>
      <c r="O42" s="21">
        <v>7.0124104102567664</v>
      </c>
    </row>
    <row r="43" spans="1:15" x14ac:dyDescent="0.2">
      <c r="A43" s="7">
        <v>32660</v>
      </c>
      <c r="B43" s="9">
        <v>446.79998799999998</v>
      </c>
      <c r="C43" s="9">
        <f t="shared" si="4"/>
        <v>20.899993999999992</v>
      </c>
      <c r="D43" s="9">
        <v>15.471666769841271</v>
      </c>
      <c r="E43" s="9">
        <f t="shared" si="0"/>
        <v>29.466736517682659</v>
      </c>
      <c r="F43" s="9">
        <v>22759.030229646145</v>
      </c>
      <c r="G43" s="9">
        <f t="shared" si="5"/>
        <v>150.86096323981943</v>
      </c>
      <c r="H43" s="9">
        <f t="shared" si="1"/>
        <v>3.5982318510915663E-2</v>
      </c>
      <c r="I43" s="9">
        <f t="shared" si="2"/>
        <v>4.6587288129498314E-5</v>
      </c>
      <c r="J43" s="9">
        <v>2.6666289999999998E-3</v>
      </c>
      <c r="K43" s="21">
        <v>-7.5534420818980735E-2</v>
      </c>
      <c r="L43" s="9">
        <f t="shared" si="3"/>
        <v>1.6763186400354087E-6</v>
      </c>
      <c r="M43" s="9">
        <v>3.0240212770000001</v>
      </c>
      <c r="N43" s="9">
        <v>2.6950730000000001E-3</v>
      </c>
      <c r="O43" s="21">
        <v>7.0124104102567664</v>
      </c>
    </row>
    <row r="44" spans="1:15" x14ac:dyDescent="0.2">
      <c r="A44" s="7">
        <v>32690</v>
      </c>
      <c r="B44" s="9">
        <v>434.5</v>
      </c>
      <c r="C44" s="9">
        <f t="shared" si="4"/>
        <v>-12.299987999999985</v>
      </c>
      <c r="D44" s="9">
        <v>15.471666769841271</v>
      </c>
      <c r="E44" s="9">
        <f t="shared" si="0"/>
        <v>771.26480865524661</v>
      </c>
      <c r="F44" s="9">
        <v>22759.030229646145</v>
      </c>
      <c r="G44" s="9">
        <f t="shared" si="5"/>
        <v>150.86096323981943</v>
      </c>
      <c r="H44" s="9">
        <f t="shared" si="1"/>
        <v>-0.18408774658089275</v>
      </c>
      <c r="I44" s="9">
        <f t="shared" si="2"/>
        <v>-6.2384204955069928E-3</v>
      </c>
      <c r="J44" s="9">
        <v>2.6666289999999998E-3</v>
      </c>
      <c r="K44" s="21">
        <v>-7.5534420818980735E-2</v>
      </c>
      <c r="L44" s="9">
        <f t="shared" si="3"/>
        <v>1.1484167712419386E-3</v>
      </c>
      <c r="M44" s="9">
        <v>3.0240212770000001</v>
      </c>
      <c r="N44" s="9">
        <v>2.6950730000000001E-3</v>
      </c>
      <c r="O44" s="21">
        <v>7.0124104102567664</v>
      </c>
    </row>
    <row r="45" spans="1:15" x14ac:dyDescent="0.2">
      <c r="A45" s="7">
        <v>32721</v>
      </c>
      <c r="B45" s="9">
        <v>455.20001200000002</v>
      </c>
      <c r="C45" s="9">
        <f t="shared" si="4"/>
        <v>20.700012000000015</v>
      </c>
      <c r="D45" s="9">
        <v>15.471666769841271</v>
      </c>
      <c r="E45" s="9">
        <f t="shared" si="0"/>
        <v>27.335593845723697</v>
      </c>
      <c r="F45" s="9">
        <v>22759.030229646145</v>
      </c>
      <c r="G45" s="9">
        <f t="shared" si="5"/>
        <v>150.86096323981943</v>
      </c>
      <c r="H45" s="9">
        <f t="shared" si="1"/>
        <v>3.4656713823624417E-2</v>
      </c>
      <c r="I45" s="9">
        <f t="shared" si="2"/>
        <v>4.1625756614006855E-5</v>
      </c>
      <c r="J45" s="9">
        <v>2.6666289999999998E-3</v>
      </c>
      <c r="K45" s="21">
        <v>-7.5534420818980735E-2</v>
      </c>
      <c r="L45" s="9">
        <f t="shared" si="3"/>
        <v>1.4426119346634769E-6</v>
      </c>
      <c r="M45" s="9">
        <v>3.0240212770000001</v>
      </c>
      <c r="N45" s="9">
        <v>2.6950730000000001E-3</v>
      </c>
      <c r="O45" s="21">
        <v>7.0124104102567664</v>
      </c>
    </row>
    <row r="46" spans="1:15" x14ac:dyDescent="0.2">
      <c r="A46" s="7">
        <v>32752</v>
      </c>
      <c r="B46" s="9">
        <v>469.89999399999999</v>
      </c>
      <c r="C46" s="9">
        <f t="shared" si="4"/>
        <v>14.699981999999977</v>
      </c>
      <c r="D46" s="9">
        <v>15.471666769841271</v>
      </c>
      <c r="E46" s="9">
        <f t="shared" si="0"/>
        <v>0.59549738400500996</v>
      </c>
      <c r="F46" s="9">
        <v>22759.030229646145</v>
      </c>
      <c r="G46" s="9">
        <f t="shared" si="5"/>
        <v>150.86096323981943</v>
      </c>
      <c r="H46" s="9">
        <f t="shared" si="1"/>
        <v>-5.1152051085247806E-3</v>
      </c>
      <c r="I46" s="9">
        <f t="shared" si="2"/>
        <v>-1.3384099542201497E-7</v>
      </c>
      <c r="J46" s="9">
        <v>2.6666289999999998E-3</v>
      </c>
      <c r="K46" s="21">
        <v>-7.5534420818980735E-2</v>
      </c>
      <c r="L46" s="9">
        <f t="shared" si="3"/>
        <v>6.8462414351273279E-10</v>
      </c>
      <c r="M46" s="9">
        <v>3.0240212770000001</v>
      </c>
      <c r="N46" s="9">
        <v>2.6950730000000001E-3</v>
      </c>
      <c r="O46" s="21">
        <v>7.0124104102567664</v>
      </c>
    </row>
    <row r="47" spans="1:15" x14ac:dyDescent="0.2">
      <c r="A47" s="7">
        <v>32782</v>
      </c>
      <c r="B47" s="9">
        <v>472.79998799999998</v>
      </c>
      <c r="C47" s="9">
        <f t="shared" si="4"/>
        <v>2.8999939999999924</v>
      </c>
      <c r="D47" s="9">
        <v>15.471666769841271</v>
      </c>
      <c r="E47" s="9">
        <f t="shared" si="0"/>
        <v>158.04695623196866</v>
      </c>
      <c r="F47" s="9">
        <v>22759.030229646145</v>
      </c>
      <c r="G47" s="9">
        <f t="shared" si="5"/>
        <v>150.86096323981943</v>
      </c>
      <c r="H47" s="9">
        <f t="shared" si="1"/>
        <v>-8.3332841709730057E-2</v>
      </c>
      <c r="I47" s="9">
        <f t="shared" si="2"/>
        <v>-5.7869346160572546E-4</v>
      </c>
      <c r="J47" s="9">
        <v>2.6666289999999998E-3</v>
      </c>
      <c r="K47" s="21">
        <v>-7.5534420818980735E-2</v>
      </c>
      <c r="L47" s="9">
        <f t="shared" si="3"/>
        <v>4.8224170634445665E-5</v>
      </c>
      <c r="M47" s="9">
        <v>3.0240212770000001</v>
      </c>
      <c r="N47" s="9">
        <v>2.6950730000000001E-3</v>
      </c>
      <c r="O47" s="21">
        <v>7.0124104102567664</v>
      </c>
    </row>
    <row r="48" spans="1:15" x14ac:dyDescent="0.2">
      <c r="A48" s="7">
        <v>32813</v>
      </c>
      <c r="B48" s="9">
        <v>456.20001200000002</v>
      </c>
      <c r="C48" s="9">
        <f t="shared" si="4"/>
        <v>-16.59997599999997</v>
      </c>
      <c r="D48" s="9">
        <v>15.471666769841271</v>
      </c>
      <c r="E48" s="9">
        <f t="shared" si="0"/>
        <v>1028.5902699563098</v>
      </c>
      <c r="F48" s="9">
        <v>22759.030229646145</v>
      </c>
      <c r="G48" s="9">
        <f t="shared" si="5"/>
        <v>150.86096323981943</v>
      </c>
      <c r="H48" s="9">
        <f t="shared" si="1"/>
        <v>-0.21259073309016233</v>
      </c>
      <c r="I48" s="9">
        <f t="shared" si="2"/>
        <v>-9.6079998722695906E-3</v>
      </c>
      <c r="J48" s="9">
        <v>2.6666289999999998E-3</v>
      </c>
      <c r="K48" s="21">
        <v>-7.5534420818980735E-2</v>
      </c>
      <c r="L48" s="9">
        <f t="shared" si="3"/>
        <v>2.0425717363759784E-3</v>
      </c>
      <c r="M48" s="9">
        <v>3.0240212770000001</v>
      </c>
      <c r="N48" s="9">
        <v>2.6950730000000001E-3</v>
      </c>
      <c r="O48" s="21">
        <v>7.0124104102567664</v>
      </c>
    </row>
    <row r="49" spans="1:15" x14ac:dyDescent="0.2">
      <c r="A49" s="7">
        <v>32843</v>
      </c>
      <c r="B49" s="9">
        <v>456.60000600000001</v>
      </c>
      <c r="C49" s="9">
        <f t="shared" si="4"/>
        <v>0.39999399999999241</v>
      </c>
      <c r="D49" s="9">
        <v>15.471666769841271</v>
      </c>
      <c r="E49" s="9">
        <f t="shared" si="0"/>
        <v>227.15532008117506</v>
      </c>
      <c r="F49" s="9">
        <v>22759.030229646145</v>
      </c>
      <c r="G49" s="9">
        <f t="shared" si="5"/>
        <v>150.86096323981943</v>
      </c>
      <c r="H49" s="9">
        <f t="shared" si="1"/>
        <v>-9.9904391740375298E-2</v>
      </c>
      <c r="I49" s="9">
        <f t="shared" si="2"/>
        <v>-9.9713449361910219E-4</v>
      </c>
      <c r="J49" s="9">
        <v>2.6666289999999998E-3</v>
      </c>
      <c r="K49" s="21">
        <v>-7.5534420818980735E-2</v>
      </c>
      <c r="L49" s="9">
        <f t="shared" si="3"/>
        <v>9.9618115068363536E-5</v>
      </c>
      <c r="M49" s="9">
        <v>3.0240212770000001</v>
      </c>
      <c r="N49" s="9">
        <v>2.6950730000000001E-3</v>
      </c>
      <c r="O49" s="21">
        <v>7.0124104102567664</v>
      </c>
    </row>
    <row r="50" spans="1:15" x14ac:dyDescent="0.2">
      <c r="A50" s="7">
        <v>32874</v>
      </c>
      <c r="B50" s="9">
        <v>452.89999399999999</v>
      </c>
      <c r="C50" s="9">
        <f t="shared" si="4"/>
        <v>-3.7000120000000152</v>
      </c>
      <c r="D50" s="9">
        <v>15.471666769841271</v>
      </c>
      <c r="E50" s="9">
        <f t="shared" si="0"/>
        <v>367.55326685398308</v>
      </c>
      <c r="F50" s="9">
        <v>22759.030229646145</v>
      </c>
      <c r="G50" s="9">
        <f t="shared" si="5"/>
        <v>150.86096323981943</v>
      </c>
      <c r="H50" s="9">
        <f t="shared" si="1"/>
        <v>-0.12708177356235362</v>
      </c>
      <c r="I50" s="9">
        <f t="shared" si="2"/>
        <v>-2.0523423256232232E-3</v>
      </c>
      <c r="J50" s="9">
        <v>2.6666289999999998E-3</v>
      </c>
      <c r="K50" s="21">
        <v>-7.5534420818980735E-2</v>
      </c>
      <c r="L50" s="9">
        <f t="shared" si="3"/>
        <v>2.6081530269728468E-4</v>
      </c>
      <c r="M50" s="9">
        <v>3.0240212770000001</v>
      </c>
      <c r="N50" s="9">
        <v>2.6950730000000001E-3</v>
      </c>
      <c r="O50" s="21">
        <v>7.0124104102567664</v>
      </c>
    </row>
    <row r="51" spans="1:15" x14ac:dyDescent="0.2">
      <c r="A51" s="7">
        <v>32905</v>
      </c>
      <c r="B51" s="9">
        <v>416.79998799999998</v>
      </c>
      <c r="C51" s="9">
        <f t="shared" si="4"/>
        <v>-36.100006000000008</v>
      </c>
      <c r="D51" s="9">
        <v>15.471666769841271</v>
      </c>
      <c r="E51" s="9">
        <f t="shared" si="0"/>
        <v>2659.6374322795882</v>
      </c>
      <c r="F51" s="9">
        <v>22759.030229646145</v>
      </c>
      <c r="G51" s="9">
        <f t="shared" si="5"/>
        <v>150.86096323981943</v>
      </c>
      <c r="H51" s="9">
        <f t="shared" si="1"/>
        <v>-0.34184902218779578</v>
      </c>
      <c r="I51" s="9">
        <f t="shared" si="2"/>
        <v>-3.9948734477030172E-2</v>
      </c>
      <c r="J51" s="9">
        <v>2.6666289999999998E-3</v>
      </c>
      <c r="K51" s="21">
        <v>-7.5534420818980735E-2</v>
      </c>
      <c r="L51" s="9">
        <f t="shared" si="3"/>
        <v>1.365643581861265E-2</v>
      </c>
      <c r="M51" s="9">
        <v>3.0240212770000001</v>
      </c>
      <c r="N51" s="9">
        <v>2.6950730000000001E-3</v>
      </c>
      <c r="O51" s="21">
        <v>7.0124104102567664</v>
      </c>
    </row>
    <row r="52" spans="1:15" x14ac:dyDescent="0.2">
      <c r="A52" s="7">
        <v>32933</v>
      </c>
      <c r="B52" s="9">
        <v>425.29998799999998</v>
      </c>
      <c r="C52" s="9">
        <f t="shared" si="4"/>
        <v>8.5</v>
      </c>
      <c r="D52" s="9">
        <v>15.471666769841271</v>
      </c>
      <c r="E52" s="9">
        <f t="shared" si="0"/>
        <v>48.604137549709016</v>
      </c>
      <c r="F52" s="9">
        <v>22759.030229646145</v>
      </c>
      <c r="G52" s="9">
        <f t="shared" si="5"/>
        <v>150.86096323981943</v>
      </c>
      <c r="H52" s="9">
        <f t="shared" si="1"/>
        <v>-4.6212529869364603E-2</v>
      </c>
      <c r="I52" s="9">
        <f t="shared" si="2"/>
        <v>-9.8691382524937921E-5</v>
      </c>
      <c r="J52" s="9">
        <v>2.6666289999999998E-3</v>
      </c>
      <c r="K52" s="21">
        <v>-7.5534420818980735E-2</v>
      </c>
      <c r="L52" s="9">
        <f t="shared" si="3"/>
        <v>4.5607784627825818E-6</v>
      </c>
      <c r="M52" s="9">
        <v>3.0240212770000001</v>
      </c>
      <c r="N52" s="9">
        <v>2.6950730000000001E-3</v>
      </c>
      <c r="O52" s="21">
        <v>7.0124104102567664</v>
      </c>
    </row>
    <row r="53" spans="1:15" x14ac:dyDescent="0.2">
      <c r="A53" s="7">
        <v>32964</v>
      </c>
      <c r="B53" s="9">
        <v>431.60000600000001</v>
      </c>
      <c r="C53" s="9">
        <f t="shared" si="4"/>
        <v>6.3000180000000228</v>
      </c>
      <c r="D53" s="9">
        <v>15.471666769841271</v>
      </c>
      <c r="E53" s="9">
        <f t="shared" si="0"/>
        <v>84.119141157330475</v>
      </c>
      <c r="F53" s="9">
        <v>22759.030229646145</v>
      </c>
      <c r="G53" s="9">
        <f t="shared" si="5"/>
        <v>150.86096323981943</v>
      </c>
      <c r="H53" s="9">
        <f t="shared" si="1"/>
        <v>-6.079537458117204E-2</v>
      </c>
      <c r="I53" s="9">
        <f t="shared" si="2"/>
        <v>-2.2470442037748913E-4</v>
      </c>
      <c r="J53" s="9">
        <v>2.6666289999999998E-3</v>
      </c>
      <c r="K53" s="21">
        <v>-7.5534420818980735E-2</v>
      </c>
      <c r="L53" s="9">
        <f t="shared" si="3"/>
        <v>1.3660989406894599E-5</v>
      </c>
      <c r="M53" s="9">
        <v>3.0240212770000001</v>
      </c>
      <c r="N53" s="9">
        <v>2.6950730000000001E-3</v>
      </c>
      <c r="O53" s="21">
        <v>7.0124104102567664</v>
      </c>
    </row>
    <row r="54" spans="1:15" x14ac:dyDescent="0.2">
      <c r="A54" s="7">
        <v>32994</v>
      </c>
      <c r="B54" s="9">
        <v>422</v>
      </c>
      <c r="C54" s="9">
        <f t="shared" si="4"/>
        <v>-9.6000060000000076</v>
      </c>
      <c r="D54" s="9">
        <v>15.471666769841271</v>
      </c>
      <c r="E54" s="9">
        <f t="shared" si="0"/>
        <v>628.58877547800068</v>
      </c>
      <c r="F54" s="9">
        <v>22759.030229646145</v>
      </c>
      <c r="G54" s="9">
        <f t="shared" si="5"/>
        <v>150.86096323981943</v>
      </c>
      <c r="H54" s="9">
        <f t="shared" si="1"/>
        <v>-0.16619059186295626</v>
      </c>
      <c r="I54" s="9">
        <f t="shared" si="2"/>
        <v>-4.5900699450287632E-3</v>
      </c>
      <c r="J54" s="9">
        <v>2.6666289999999998E-3</v>
      </c>
      <c r="K54" s="21">
        <v>-7.5534420818980735E-2</v>
      </c>
      <c r="L54" s="9">
        <f t="shared" si="3"/>
        <v>7.6282644085669715E-4</v>
      </c>
      <c r="M54" s="9">
        <v>3.0240212770000001</v>
      </c>
      <c r="N54" s="9">
        <v>2.6950730000000001E-3</v>
      </c>
      <c r="O54" s="21">
        <v>7.0124104102567664</v>
      </c>
    </row>
    <row r="55" spans="1:15" x14ac:dyDescent="0.2">
      <c r="A55" s="7">
        <v>33025</v>
      </c>
      <c r="B55" s="9">
        <v>459.5</v>
      </c>
      <c r="C55" s="9">
        <f t="shared" si="4"/>
        <v>37.5</v>
      </c>
      <c r="D55" s="9">
        <v>15.471666769841271</v>
      </c>
      <c r="E55" s="9">
        <f t="shared" si="0"/>
        <v>485.24746489891533</v>
      </c>
      <c r="F55" s="9">
        <v>22759.030229646145</v>
      </c>
      <c r="G55" s="9">
        <f t="shared" si="5"/>
        <v>150.86096323981943</v>
      </c>
      <c r="H55" s="9">
        <f t="shared" si="1"/>
        <v>0.14601745048612016</v>
      </c>
      <c r="I55" s="9">
        <f t="shared" si="2"/>
        <v>3.1132520570712526E-3</v>
      </c>
      <c r="J55" s="9">
        <v>2.6666289999999998E-3</v>
      </c>
      <c r="K55" s="21">
        <v>-7.5534420818980735E-2</v>
      </c>
      <c r="L55" s="9">
        <f t="shared" si="3"/>
        <v>4.5458912809421339E-4</v>
      </c>
      <c r="M55" s="9">
        <v>3.0240212770000001</v>
      </c>
      <c r="N55" s="9">
        <v>2.6950730000000001E-3</v>
      </c>
      <c r="O55" s="21">
        <v>7.0124104102567664</v>
      </c>
    </row>
    <row r="56" spans="1:15" x14ac:dyDescent="0.2">
      <c r="A56" s="7">
        <v>33055</v>
      </c>
      <c r="B56" s="9">
        <v>461.60000600000001</v>
      </c>
      <c r="C56" s="9">
        <f t="shared" si="4"/>
        <v>2.1000060000000076</v>
      </c>
      <c r="D56" s="9">
        <v>15.471666769841271</v>
      </c>
      <c r="E56" s="9">
        <f t="shared" si="0"/>
        <v>178.80131174371184</v>
      </c>
      <c r="F56" s="9">
        <v>22759.030229646145</v>
      </c>
      <c r="G56" s="9">
        <f t="shared" si="5"/>
        <v>150.86096323981943</v>
      </c>
      <c r="H56" s="9">
        <f t="shared" si="1"/>
        <v>-8.8635658176096296E-2</v>
      </c>
      <c r="I56" s="9">
        <f t="shared" si="2"/>
        <v>-6.963465397795941E-4</v>
      </c>
      <c r="J56" s="9">
        <v>2.6666289999999998E-3</v>
      </c>
      <c r="K56" s="21">
        <v>-7.5534420818980735E-2</v>
      </c>
      <c r="L56" s="9">
        <f t="shared" si="3"/>
        <v>6.172113387201154E-5</v>
      </c>
      <c r="M56" s="9">
        <v>3.0240212770000001</v>
      </c>
      <c r="N56" s="9">
        <v>2.6950730000000001E-3</v>
      </c>
      <c r="O56" s="21">
        <v>7.0124104102567664</v>
      </c>
    </row>
    <row r="57" spans="1:15" x14ac:dyDescent="0.2">
      <c r="A57" s="7">
        <v>33086</v>
      </c>
      <c r="B57" s="9">
        <v>437.70001200000002</v>
      </c>
      <c r="C57" s="9">
        <f t="shared" si="4"/>
        <v>-23.899993999999992</v>
      </c>
      <c r="D57" s="9">
        <v>15.471666769841271</v>
      </c>
      <c r="E57" s="9">
        <f t="shared" si="0"/>
        <v>1550.1276717754574</v>
      </c>
      <c r="F57" s="9">
        <v>22759.030229646145</v>
      </c>
      <c r="G57" s="9">
        <f t="shared" si="5"/>
        <v>150.86096323981943</v>
      </c>
      <c r="H57" s="9">
        <f t="shared" si="1"/>
        <v>-0.2609797784948068</v>
      </c>
      <c r="I57" s="9">
        <f t="shared" si="2"/>
        <v>-1.7775448792701896E-2</v>
      </c>
      <c r="J57" s="9">
        <v>2.6666289999999998E-3</v>
      </c>
      <c r="K57" s="21">
        <v>-7.5534420818980735E-2</v>
      </c>
      <c r="L57" s="9">
        <f t="shared" si="3"/>
        <v>4.639032688565122E-3</v>
      </c>
      <c r="M57" s="9">
        <v>3.0240212770000001</v>
      </c>
      <c r="N57" s="9">
        <v>2.6950730000000001E-3</v>
      </c>
      <c r="O57" s="21">
        <v>7.0124104102567664</v>
      </c>
    </row>
    <row r="58" spans="1:15" x14ac:dyDescent="0.2">
      <c r="A58" s="7">
        <v>33117</v>
      </c>
      <c r="B58" s="9">
        <v>379</v>
      </c>
      <c r="C58" s="9">
        <f t="shared" si="4"/>
        <v>-58.700012000000015</v>
      </c>
      <c r="D58" s="9">
        <v>15.471666769841271</v>
      </c>
      <c r="E58" s="9">
        <f t="shared" si="0"/>
        <v>5501.4379315365259</v>
      </c>
      <c r="F58" s="9">
        <v>22759.030229646145</v>
      </c>
      <c r="G58" s="9">
        <f t="shared" si="5"/>
        <v>150.86096323981943</v>
      </c>
      <c r="H58" s="9">
        <f t="shared" si="1"/>
        <v>-0.49165587423654894</v>
      </c>
      <c r="I58" s="9">
        <f t="shared" si="2"/>
        <v>-0.11884576137450631</v>
      </c>
      <c r="J58" s="9">
        <v>2.6666289999999998E-3</v>
      </c>
      <c r="K58" s="21">
        <v>-7.5534420818980735E-2</v>
      </c>
      <c r="L58" s="9">
        <f t="shared" si="3"/>
        <v>5.8431216707891177E-2</v>
      </c>
      <c r="M58" s="9">
        <v>3.0240212770000001</v>
      </c>
      <c r="N58" s="9">
        <v>2.6950730000000001E-3</v>
      </c>
      <c r="O58" s="21">
        <v>7.0124104102567664</v>
      </c>
    </row>
    <row r="59" spans="1:15" x14ac:dyDescent="0.2">
      <c r="A59" s="7">
        <v>33147</v>
      </c>
      <c r="B59" s="9">
        <v>349</v>
      </c>
      <c r="C59" s="9">
        <f t="shared" si="4"/>
        <v>-30</v>
      </c>
      <c r="D59" s="9">
        <v>15.471666769841271</v>
      </c>
      <c r="E59" s="9">
        <f t="shared" si="0"/>
        <v>2067.6724788274869</v>
      </c>
      <c r="F59" s="9">
        <v>22759.030229646145</v>
      </c>
      <c r="G59" s="9">
        <f t="shared" si="5"/>
        <v>150.86096323981943</v>
      </c>
      <c r="H59" s="9">
        <f t="shared" si="1"/>
        <v>-0.30141440034130129</v>
      </c>
      <c r="I59" s="9">
        <f t="shared" si="2"/>
        <v>-2.7383691397192222E-2</v>
      </c>
      <c r="J59" s="9">
        <v>2.6666289999999998E-3</v>
      </c>
      <c r="K59" s="21">
        <v>-7.5534420818980735E-2</v>
      </c>
      <c r="L59" s="9">
        <f t="shared" si="3"/>
        <v>8.2538389216159445E-3</v>
      </c>
      <c r="M59" s="9">
        <v>3.0240212770000001</v>
      </c>
      <c r="N59" s="9">
        <v>2.6950730000000001E-3</v>
      </c>
      <c r="O59" s="21">
        <v>7.0124104102567664</v>
      </c>
    </row>
    <row r="60" spans="1:15" x14ac:dyDescent="0.2">
      <c r="A60" s="7">
        <v>33178</v>
      </c>
      <c r="B60" s="9">
        <v>328.60000600000001</v>
      </c>
      <c r="C60" s="9">
        <f t="shared" si="4"/>
        <v>-20.399993999999992</v>
      </c>
      <c r="D60" s="9">
        <v>15.471666769841271</v>
      </c>
      <c r="E60" s="9">
        <f t="shared" si="0"/>
        <v>1286.7760463865686</v>
      </c>
      <c r="F60" s="9">
        <v>22759.030229646145</v>
      </c>
      <c r="G60" s="9">
        <f t="shared" si="5"/>
        <v>150.86096323981943</v>
      </c>
      <c r="H60" s="9">
        <f t="shared" si="1"/>
        <v>-0.23777960845190346</v>
      </c>
      <c r="I60" s="9">
        <f t="shared" si="2"/>
        <v>-1.3443855093462119E-2</v>
      </c>
      <c r="J60" s="9">
        <v>2.6666289999999998E-3</v>
      </c>
      <c r="K60" s="21">
        <v>-7.5534420818980735E-2</v>
      </c>
      <c r="L60" s="9">
        <f t="shared" si="3"/>
        <v>3.1966746002075508E-3</v>
      </c>
      <c r="M60" s="9">
        <v>3.0240212770000001</v>
      </c>
      <c r="N60" s="9">
        <v>2.6950730000000001E-3</v>
      </c>
      <c r="O60" s="21">
        <v>7.0124104102567664</v>
      </c>
    </row>
    <row r="61" spans="1:15" x14ac:dyDescent="0.2">
      <c r="A61" s="7">
        <v>33208</v>
      </c>
      <c r="B61" s="9">
        <v>361.10000600000001</v>
      </c>
      <c r="C61" s="9">
        <f t="shared" si="4"/>
        <v>32.5</v>
      </c>
      <c r="D61" s="9">
        <v>15.471666769841271</v>
      </c>
      <c r="E61" s="9">
        <f t="shared" si="0"/>
        <v>289.96413259732805</v>
      </c>
      <c r="F61" s="9">
        <v>22759.030229646145</v>
      </c>
      <c r="G61" s="9">
        <f t="shared" si="5"/>
        <v>150.86096323981943</v>
      </c>
      <c r="H61" s="9">
        <f t="shared" si="1"/>
        <v>0.1128743504248297</v>
      </c>
      <c r="I61" s="9">
        <f t="shared" si="2"/>
        <v>1.4380890918097549E-3</v>
      </c>
      <c r="J61" s="9">
        <v>2.6666289999999998E-3</v>
      </c>
      <c r="K61" s="21">
        <v>-7.5534420818980735E-2</v>
      </c>
      <c r="L61" s="9">
        <f t="shared" si="3"/>
        <v>1.6232337209105938E-4</v>
      </c>
      <c r="M61" s="9">
        <v>3.0240212770000001</v>
      </c>
      <c r="N61" s="9">
        <v>2.6950730000000001E-3</v>
      </c>
      <c r="O61" s="21">
        <v>7.0124104102567664</v>
      </c>
    </row>
    <row r="62" spans="1:15" x14ac:dyDescent="0.2">
      <c r="A62" s="7">
        <v>33239</v>
      </c>
      <c r="B62" s="9">
        <v>373</v>
      </c>
      <c r="C62" s="9">
        <f t="shared" si="4"/>
        <v>11.899993999999992</v>
      </c>
      <c r="D62" s="9">
        <v>15.471666769841271</v>
      </c>
      <c r="E62" s="9">
        <f t="shared" si="0"/>
        <v>12.756846374825669</v>
      </c>
      <c r="F62" s="9">
        <v>22759.030229646145</v>
      </c>
      <c r="G62" s="9">
        <f t="shared" si="5"/>
        <v>150.86096323981943</v>
      </c>
      <c r="H62" s="9">
        <f t="shared" si="1"/>
        <v>-2.36752615994072E-2</v>
      </c>
      <c r="I62" s="9">
        <f t="shared" si="2"/>
        <v>-1.3270410560553258E-5</v>
      </c>
      <c r="J62" s="9">
        <v>2.6666289999999998E-3</v>
      </c>
      <c r="K62" s="21">
        <v>-7.5534420818980735E-2</v>
      </c>
      <c r="L62" s="9">
        <f t="shared" si="3"/>
        <v>3.141804415526344E-7</v>
      </c>
      <c r="M62" s="9">
        <v>3.0240212770000001</v>
      </c>
      <c r="N62" s="9">
        <v>2.6950730000000001E-3</v>
      </c>
      <c r="O62" s="21">
        <v>7.0124104102567664</v>
      </c>
    </row>
    <row r="63" spans="1:15" x14ac:dyDescent="0.2">
      <c r="A63" s="7">
        <v>33270</v>
      </c>
      <c r="B63" s="9">
        <v>415.10000600000001</v>
      </c>
      <c r="C63" s="9">
        <f t="shared" si="4"/>
        <v>42.100006000000008</v>
      </c>
      <c r="D63" s="9">
        <v>15.471666769841271</v>
      </c>
      <c r="E63" s="9">
        <f t="shared" si="0"/>
        <v>709.06845015641079</v>
      </c>
      <c r="F63" s="9">
        <v>22759.030229646145</v>
      </c>
      <c r="G63" s="9">
        <f t="shared" si="5"/>
        <v>150.86096323981943</v>
      </c>
      <c r="H63" s="9">
        <f t="shared" si="1"/>
        <v>0.17650914231422754</v>
      </c>
      <c r="I63" s="9">
        <f t="shared" si="2"/>
        <v>5.4992265802325697E-3</v>
      </c>
      <c r="J63" s="9">
        <v>2.6666289999999998E-3</v>
      </c>
      <c r="K63" s="21">
        <v>-7.5534420818980735E-2</v>
      </c>
      <c r="L63" s="9">
        <f t="shared" si="3"/>
        <v>9.7066376706845354E-4</v>
      </c>
      <c r="M63" s="9">
        <v>3.0240212770000001</v>
      </c>
      <c r="N63" s="9">
        <v>2.6950730000000001E-3</v>
      </c>
      <c r="O63" s="21">
        <v>7.0124104102567664</v>
      </c>
    </row>
    <row r="64" spans="1:15" x14ac:dyDescent="0.2">
      <c r="A64" s="7">
        <v>33298</v>
      </c>
      <c r="B64" s="9">
        <v>450.60000600000001</v>
      </c>
      <c r="C64" s="9">
        <f t="shared" si="4"/>
        <v>35.5</v>
      </c>
      <c r="D64" s="9">
        <v>15.471666769841271</v>
      </c>
      <c r="E64" s="9">
        <f t="shared" si="0"/>
        <v>401.13413197828038</v>
      </c>
      <c r="F64" s="9">
        <v>22759.030229646145</v>
      </c>
      <c r="G64" s="9">
        <f t="shared" si="5"/>
        <v>150.86096323981943</v>
      </c>
      <c r="H64" s="9">
        <f t="shared" si="1"/>
        <v>0.13276021046160399</v>
      </c>
      <c r="I64" s="9">
        <f t="shared" si="2"/>
        <v>2.3399350168883423E-3</v>
      </c>
      <c r="J64" s="9">
        <v>2.6666289999999998E-3</v>
      </c>
      <c r="K64" s="21">
        <v>-7.5534420818980735E-2</v>
      </c>
      <c r="L64" s="9">
        <f t="shared" si="3"/>
        <v>3.1065026530857322E-4</v>
      </c>
      <c r="M64" s="9">
        <v>3.0240212770000001</v>
      </c>
      <c r="N64" s="9">
        <v>2.6950730000000001E-3</v>
      </c>
      <c r="O64" s="21">
        <v>7.0124104102567664</v>
      </c>
    </row>
    <row r="65" spans="1:15" x14ac:dyDescent="0.2">
      <c r="A65" s="7">
        <v>33329</v>
      </c>
      <c r="B65" s="9">
        <v>480.17999300000002</v>
      </c>
      <c r="C65" s="9">
        <f t="shared" si="4"/>
        <v>29.579987000000017</v>
      </c>
      <c r="D65" s="9">
        <v>15.471666769841271</v>
      </c>
      <c r="E65" s="9">
        <f t="shared" si="0"/>
        <v>199.04469971670653</v>
      </c>
      <c r="F65" s="9">
        <v>22759.030229646145</v>
      </c>
      <c r="G65" s="9">
        <f t="shared" si="5"/>
        <v>150.86096323981943</v>
      </c>
      <c r="H65" s="9">
        <f t="shared" si="1"/>
        <v>9.3518693816976015E-2</v>
      </c>
      <c r="I65" s="9">
        <f t="shared" si="2"/>
        <v>8.1789075109409994E-4</v>
      </c>
      <c r="J65" s="9">
        <v>2.6666289999999998E-3</v>
      </c>
      <c r="K65" s="21">
        <v>-7.5534420818980735E-2</v>
      </c>
      <c r="L65" s="9">
        <f t="shared" si="3"/>
        <v>7.6488074727305686E-5</v>
      </c>
      <c r="M65" s="9">
        <v>3.0240212770000001</v>
      </c>
      <c r="N65" s="9">
        <v>2.6950730000000001E-3</v>
      </c>
      <c r="O65" s="21">
        <v>7.0124104102567664</v>
      </c>
    </row>
    <row r="66" spans="1:15" x14ac:dyDescent="0.2">
      <c r="A66" s="7">
        <v>33359</v>
      </c>
      <c r="B66" s="9">
        <v>481.94000199999999</v>
      </c>
      <c r="C66" s="9">
        <f t="shared" si="4"/>
        <v>1.7600089999999682</v>
      </c>
      <c r="D66" s="9">
        <v>15.471666769841271</v>
      </c>
      <c r="E66" s="9">
        <f t="shared" si="0"/>
        <v>188.00955879724935</v>
      </c>
      <c r="F66" s="9">
        <v>22759.030229646145</v>
      </c>
      <c r="G66" s="9">
        <f t="shared" si="5"/>
        <v>150.86096323981943</v>
      </c>
      <c r="H66" s="9">
        <f t="shared" si="1"/>
        <v>-9.0889369094404274E-2</v>
      </c>
      <c r="I66" s="9">
        <f t="shared" si="2"/>
        <v>-7.5082593635910743E-4</v>
      </c>
      <c r="J66" s="9">
        <v>2.6666289999999998E-3</v>
      </c>
      <c r="K66" s="21">
        <v>-7.5534420818980735E-2</v>
      </c>
      <c r="L66" s="9">
        <f t="shared" si="3"/>
        <v>6.8242095655394604E-5</v>
      </c>
      <c r="M66" s="9">
        <v>3.0240212770000001</v>
      </c>
      <c r="N66" s="9">
        <v>2.6950730000000001E-3</v>
      </c>
      <c r="O66" s="21">
        <v>7.0124104102567664</v>
      </c>
    </row>
    <row r="67" spans="1:15" x14ac:dyDescent="0.2">
      <c r="A67" s="7">
        <v>33390</v>
      </c>
      <c r="B67" s="9">
        <v>505.83999599999999</v>
      </c>
      <c r="C67" s="9">
        <f t="shared" si="4"/>
        <v>23.899993999999992</v>
      </c>
      <c r="D67" s="9">
        <v>15.471666769841271</v>
      </c>
      <c r="E67" s="9">
        <f t="shared" si="0"/>
        <v>71.036699898634993</v>
      </c>
      <c r="F67" s="9">
        <v>22759.030229646145</v>
      </c>
      <c r="G67" s="9">
        <f t="shared" si="5"/>
        <v>150.86096323981943</v>
      </c>
      <c r="H67" s="9">
        <f t="shared" si="1"/>
        <v>5.5868178547689946E-2</v>
      </c>
      <c r="I67" s="9">
        <f t="shared" si="2"/>
        <v>1.7437874080442802E-4</v>
      </c>
      <c r="J67" s="9">
        <v>2.6666289999999998E-3</v>
      </c>
      <c r="K67" s="21">
        <v>-7.5534420818980735E-2</v>
      </c>
      <c r="L67" s="9">
        <f t="shared" si="3"/>
        <v>9.7422226261831313E-6</v>
      </c>
      <c r="M67" s="9">
        <v>3.0240212770000001</v>
      </c>
      <c r="N67" s="9">
        <v>2.6950730000000001E-3</v>
      </c>
      <c r="O67" s="21">
        <v>7.0124104102567664</v>
      </c>
    </row>
    <row r="68" spans="1:15" x14ac:dyDescent="0.2">
      <c r="A68" s="7">
        <v>33420</v>
      </c>
      <c r="B68" s="9">
        <v>478.05999800000001</v>
      </c>
      <c r="C68" s="9">
        <f t="shared" si="4"/>
        <v>-27.779997999999978</v>
      </c>
      <c r="D68" s="9">
        <v>15.471666769841271</v>
      </c>
      <c r="E68" s="9">
        <f t="shared" ref="E68:E131" si="6">(C68-D68)^2</f>
        <v>1870.7065053627266</v>
      </c>
      <c r="F68" s="9">
        <v>22759.030229646145</v>
      </c>
      <c r="G68" s="9">
        <f t="shared" si="5"/>
        <v>150.86096323981943</v>
      </c>
      <c r="H68" s="9">
        <f t="shared" ref="H68:H131" si="7">(C68-D68)/G68</f>
        <v>-0.28669885065684814</v>
      </c>
      <c r="I68" s="9">
        <f t="shared" ref="I68:I131" si="8">H68^3</f>
        <v>-2.3565564946838303E-2</v>
      </c>
      <c r="J68" s="9">
        <v>2.6666289999999998E-3</v>
      </c>
      <c r="K68" s="21">
        <v>-7.5534420818980735E-2</v>
      </c>
      <c r="L68" s="9">
        <f t="shared" ref="L68:L131" si="9">H68^4</f>
        <v>6.7562203853378496E-3</v>
      </c>
      <c r="M68" s="9">
        <v>3.0240212770000001</v>
      </c>
      <c r="N68" s="9">
        <v>2.6950730000000001E-3</v>
      </c>
      <c r="O68" s="21">
        <v>7.0124104102567664</v>
      </c>
    </row>
    <row r="69" spans="1:15" x14ac:dyDescent="0.2">
      <c r="A69" s="7">
        <v>33451</v>
      </c>
      <c r="B69" s="9">
        <v>502.26998900000001</v>
      </c>
      <c r="C69" s="9">
        <f t="shared" ref="C69:C132" si="10">B69-B68</f>
        <v>24.209991000000002</v>
      </c>
      <c r="D69" s="9">
        <v>15.471666769841271</v>
      </c>
      <c r="E69" s="9">
        <f t="shared" si="6"/>
        <v>76.358310351379188</v>
      </c>
      <c r="F69" s="9">
        <v>22759.030229646145</v>
      </c>
      <c r="G69" s="9">
        <f t="shared" ref="G69:G132" si="11">F69^(1/2)</f>
        <v>150.86096323981943</v>
      </c>
      <c r="H69" s="9">
        <f t="shared" si="7"/>
        <v>5.7923030865629985E-2</v>
      </c>
      <c r="I69" s="9">
        <f t="shared" si="8"/>
        <v>1.9433625785904394E-4</v>
      </c>
      <c r="J69" s="9">
        <v>2.6666289999999998E-3</v>
      </c>
      <c r="K69" s="21">
        <v>-7.5534420818980735E-2</v>
      </c>
      <c r="L69" s="9">
        <f t="shared" si="9"/>
        <v>1.125654506228043E-5</v>
      </c>
      <c r="M69" s="9">
        <v>3.0240212770000001</v>
      </c>
      <c r="N69" s="9">
        <v>2.6950730000000001E-3</v>
      </c>
      <c r="O69" s="21">
        <v>7.0124104102567664</v>
      </c>
    </row>
    <row r="70" spans="1:15" x14ac:dyDescent="0.2">
      <c r="A70" s="7">
        <v>33482</v>
      </c>
      <c r="B70" s="9">
        <v>526.29998799999998</v>
      </c>
      <c r="C70" s="9">
        <f t="shared" si="10"/>
        <v>24.029998999999975</v>
      </c>
      <c r="D70" s="9">
        <v>15.471666769841271</v>
      </c>
      <c r="E70" s="9">
        <f t="shared" si="6"/>
        <v>73.245050561773269</v>
      </c>
      <c r="F70" s="9">
        <v>22759.030229646145</v>
      </c>
      <c r="G70" s="9">
        <f t="shared" si="11"/>
        <v>150.86096323981943</v>
      </c>
      <c r="H70" s="9">
        <f t="shared" si="7"/>
        <v>5.6729932292383448E-2</v>
      </c>
      <c r="I70" s="9">
        <f t="shared" si="8"/>
        <v>1.8257310250895532E-4</v>
      </c>
      <c r="J70" s="9">
        <v>2.6666289999999998E-3</v>
      </c>
      <c r="K70" s="21">
        <v>-7.5534420818980735E-2</v>
      </c>
      <c r="L70" s="9">
        <f t="shared" si="9"/>
        <v>1.0357359743743418E-5</v>
      </c>
      <c r="M70" s="9">
        <v>3.0240212770000001</v>
      </c>
      <c r="N70" s="9">
        <v>2.6950730000000001E-3</v>
      </c>
      <c r="O70" s="21">
        <v>7.0124104102567664</v>
      </c>
    </row>
    <row r="71" spans="1:15" x14ac:dyDescent="0.2">
      <c r="A71" s="7">
        <v>33512</v>
      </c>
      <c r="B71" s="9">
        <v>527.14001499999995</v>
      </c>
      <c r="C71" s="9">
        <f t="shared" si="10"/>
        <v>0.84002699999996366</v>
      </c>
      <c r="D71" s="9">
        <v>15.471666769841271</v>
      </c>
      <c r="E71" s="9">
        <f t="shared" si="6"/>
        <v>214.08488235440177</v>
      </c>
      <c r="F71" s="9">
        <v>22759.030229646145</v>
      </c>
      <c r="G71" s="9">
        <f t="shared" si="11"/>
        <v>150.86096323981943</v>
      </c>
      <c r="H71" s="9">
        <f t="shared" si="7"/>
        <v>-9.6987580190521533E-2</v>
      </c>
      <c r="I71" s="9">
        <f t="shared" si="8"/>
        <v>-9.1232247092317082E-4</v>
      </c>
      <c r="J71" s="9">
        <v>2.6666289999999998E-3</v>
      </c>
      <c r="K71" s="21">
        <v>-7.5534420818980735E-2</v>
      </c>
      <c r="L71" s="9">
        <f t="shared" si="9"/>
        <v>8.8483948808275775E-5</v>
      </c>
      <c r="M71" s="9">
        <v>3.0240212770000001</v>
      </c>
      <c r="N71" s="9">
        <v>2.6950730000000001E-3</v>
      </c>
      <c r="O71" s="21">
        <v>7.0124104102567664</v>
      </c>
    </row>
    <row r="72" spans="1:15" x14ac:dyDescent="0.2">
      <c r="A72" s="7">
        <v>33543</v>
      </c>
      <c r="B72" s="9">
        <v>542.169983</v>
      </c>
      <c r="C72" s="9">
        <f t="shared" si="10"/>
        <v>15.029968000000054</v>
      </c>
      <c r="D72" s="9">
        <v>15.471666769841271</v>
      </c>
      <c r="E72" s="9">
        <f t="shared" si="6"/>
        <v>0.1950978032792445</v>
      </c>
      <c r="F72" s="9">
        <v>22759.030229646145</v>
      </c>
      <c r="G72" s="9">
        <f t="shared" si="11"/>
        <v>150.86096323981943</v>
      </c>
      <c r="H72" s="9">
        <f t="shared" si="7"/>
        <v>-2.9278533051592748E-3</v>
      </c>
      <c r="I72" s="9">
        <f t="shared" si="8"/>
        <v>-2.5098510015438881E-8</v>
      </c>
      <c r="J72" s="9">
        <v>2.6666289999999998E-3</v>
      </c>
      <c r="K72" s="21">
        <v>-7.5534420818980735E-2</v>
      </c>
      <c r="L72" s="9">
        <f t="shared" si="9"/>
        <v>7.3484755503275877E-11</v>
      </c>
      <c r="M72" s="9">
        <v>3.0240212770000001</v>
      </c>
      <c r="N72" s="9">
        <v>2.6950730000000001E-3</v>
      </c>
      <c r="O72" s="21">
        <v>7.0124104102567664</v>
      </c>
    </row>
    <row r="73" spans="1:15" x14ac:dyDescent="0.2">
      <c r="A73" s="7">
        <v>33573</v>
      </c>
      <c r="B73" s="9">
        <v>519.47997999999995</v>
      </c>
      <c r="C73" s="9">
        <f t="shared" si="10"/>
        <v>-22.690003000000047</v>
      </c>
      <c r="D73" s="9">
        <v>15.471666769841271</v>
      </c>
      <c r="E73" s="9">
        <f t="shared" si="6"/>
        <v>1456.3130396224208</v>
      </c>
      <c r="F73" s="9">
        <v>22759.030229646145</v>
      </c>
      <c r="G73" s="9">
        <f t="shared" si="11"/>
        <v>150.86096323981943</v>
      </c>
      <c r="H73" s="9">
        <f t="shared" si="7"/>
        <v>-0.25295920793755494</v>
      </c>
      <c r="I73" s="9">
        <f t="shared" si="8"/>
        <v>-1.6186445085527183E-2</v>
      </c>
      <c r="J73" s="9">
        <v>2.6666289999999998E-3</v>
      </c>
      <c r="K73" s="21">
        <v>-7.5534420818980735E-2</v>
      </c>
      <c r="L73" s="9">
        <f t="shared" si="9"/>
        <v>4.0945103281596852E-3</v>
      </c>
      <c r="M73" s="9">
        <v>3.0240212770000001</v>
      </c>
      <c r="N73" s="9">
        <v>2.6950730000000001E-3</v>
      </c>
      <c r="O73" s="21">
        <v>7.0124104102567664</v>
      </c>
    </row>
    <row r="74" spans="1:15" x14ac:dyDescent="0.2">
      <c r="A74" s="7">
        <v>33604</v>
      </c>
      <c r="B74" s="9">
        <v>580.03997800000002</v>
      </c>
      <c r="C74" s="9">
        <f t="shared" si="10"/>
        <v>60.559998000000064</v>
      </c>
      <c r="D74" s="9">
        <v>15.471666769841271</v>
      </c>
      <c r="E74" s="9">
        <f t="shared" si="6"/>
        <v>2032.9576131205129</v>
      </c>
      <c r="F74" s="9">
        <v>22759.030229646145</v>
      </c>
      <c r="G74" s="9">
        <f t="shared" si="11"/>
        <v>150.86096323981943</v>
      </c>
      <c r="H74" s="9">
        <f t="shared" si="7"/>
        <v>0.29887341471155227</v>
      </c>
      <c r="I74" s="9">
        <f t="shared" si="8"/>
        <v>2.6696962817234292E-2</v>
      </c>
      <c r="J74" s="9">
        <v>2.6666289999999998E-3</v>
      </c>
      <c r="K74" s="21">
        <v>-7.5534420818980735E-2</v>
      </c>
      <c r="L74" s="9">
        <f t="shared" si="9"/>
        <v>7.9790124396141564E-3</v>
      </c>
      <c r="M74" s="9">
        <v>3.0240212770000001</v>
      </c>
      <c r="N74" s="9">
        <v>2.6950730000000001E-3</v>
      </c>
      <c r="O74" s="21">
        <v>7.0124104102567664</v>
      </c>
    </row>
    <row r="75" spans="1:15" x14ac:dyDescent="0.2">
      <c r="A75" s="7">
        <v>33635</v>
      </c>
      <c r="B75" s="9">
        <v>620.57000700000003</v>
      </c>
      <c r="C75" s="9">
        <f t="shared" si="10"/>
        <v>40.530029000000013</v>
      </c>
      <c r="D75" s="9">
        <v>15.471666769841271</v>
      </c>
      <c r="E75" s="9">
        <f t="shared" si="6"/>
        <v>627.92151765784627</v>
      </c>
      <c r="F75" s="9">
        <v>22759.030229646145</v>
      </c>
      <c r="G75" s="9">
        <f t="shared" si="11"/>
        <v>150.86096323981943</v>
      </c>
      <c r="H75" s="9">
        <f t="shared" si="7"/>
        <v>0.16610236135324266</v>
      </c>
      <c r="I75" s="9">
        <f t="shared" si="8"/>
        <v>4.5827632273900167E-3</v>
      </c>
      <c r="J75" s="9">
        <v>2.6666289999999998E-3</v>
      </c>
      <c r="K75" s="21">
        <v>-7.5534420818980735E-2</v>
      </c>
      <c r="L75" s="9">
        <f t="shared" si="9"/>
        <v>7.6120779359228918E-4</v>
      </c>
      <c r="M75" s="9">
        <v>3.0240212770000001</v>
      </c>
      <c r="N75" s="9">
        <v>2.6950730000000001E-3</v>
      </c>
      <c r="O75" s="21">
        <v>7.0124104102567664</v>
      </c>
    </row>
    <row r="76" spans="1:15" x14ac:dyDescent="0.2">
      <c r="A76" s="7">
        <v>33664</v>
      </c>
      <c r="B76" s="9">
        <v>634.03997800000002</v>
      </c>
      <c r="C76" s="9">
        <f t="shared" si="10"/>
        <v>13.469970999999987</v>
      </c>
      <c r="D76" s="9">
        <v>15.471666769841271</v>
      </c>
      <c r="E76" s="9">
        <f t="shared" si="6"/>
        <v>4.0067859550004901</v>
      </c>
      <c r="F76" s="9">
        <v>22759.030229646145</v>
      </c>
      <c r="G76" s="9">
        <f t="shared" si="11"/>
        <v>150.86096323981943</v>
      </c>
      <c r="H76" s="9">
        <f t="shared" si="7"/>
        <v>-1.3268480638422309E-2</v>
      </c>
      <c r="I76" s="9">
        <f t="shared" si="8"/>
        <v>-2.3359502285371769E-6</v>
      </c>
      <c r="J76" s="9">
        <v>2.6666289999999998E-3</v>
      </c>
      <c r="K76" s="21">
        <v>-7.5534420818980735E-2</v>
      </c>
      <c r="L76" s="9">
        <f t="shared" si="9"/>
        <v>3.0994510379663695E-8</v>
      </c>
      <c r="M76" s="9">
        <v>3.0240212770000001</v>
      </c>
      <c r="N76" s="9">
        <v>2.6950730000000001E-3</v>
      </c>
      <c r="O76" s="21">
        <v>7.0124104102567664</v>
      </c>
    </row>
    <row r="77" spans="1:15" x14ac:dyDescent="0.2">
      <c r="A77" s="7">
        <v>33695</v>
      </c>
      <c r="B77" s="9">
        <v>598.61999500000002</v>
      </c>
      <c r="C77" s="9">
        <f t="shared" si="10"/>
        <v>-35.419983000000002</v>
      </c>
      <c r="D77" s="9">
        <v>15.471666769841271</v>
      </c>
      <c r="E77" s="9">
        <f t="shared" si="6"/>
        <v>2589.9600162961851</v>
      </c>
      <c r="F77" s="9">
        <v>22759.030229646145</v>
      </c>
      <c r="G77" s="9">
        <f t="shared" si="11"/>
        <v>150.86096323981943</v>
      </c>
      <c r="H77" s="9">
        <f t="shared" si="7"/>
        <v>-0.3373414081212</v>
      </c>
      <c r="I77" s="9">
        <f t="shared" si="8"/>
        <v>-3.838919101820383E-2</v>
      </c>
      <c r="J77" s="9">
        <v>2.6666289999999998E-3</v>
      </c>
      <c r="K77" s="21">
        <v>-7.5534420818980735E-2</v>
      </c>
      <c r="L77" s="9">
        <f t="shared" si="9"/>
        <v>1.2950263754714605E-2</v>
      </c>
      <c r="M77" s="9">
        <v>3.0240212770000001</v>
      </c>
      <c r="N77" s="9">
        <v>2.6950730000000001E-3</v>
      </c>
      <c r="O77" s="21">
        <v>7.0124104102567664</v>
      </c>
    </row>
    <row r="78" spans="1:15" x14ac:dyDescent="0.2">
      <c r="A78" s="7">
        <v>33725</v>
      </c>
      <c r="B78" s="9">
        <v>579.72997999999995</v>
      </c>
      <c r="C78" s="9">
        <f t="shared" si="10"/>
        <v>-18.890015000000062</v>
      </c>
      <c r="D78" s="9">
        <v>15.471666769841271</v>
      </c>
      <c r="E78" s="9">
        <f t="shared" si="6"/>
        <v>1180.7251740518461</v>
      </c>
      <c r="F78" s="9">
        <v>22759.030229646145</v>
      </c>
      <c r="G78" s="9">
        <f t="shared" si="11"/>
        <v>150.86096323981943</v>
      </c>
      <c r="H78" s="9">
        <f t="shared" si="7"/>
        <v>-0.22777053143441445</v>
      </c>
      <c r="I78" s="9">
        <f t="shared" si="8"/>
        <v>-1.1816601922759599E-2</v>
      </c>
      <c r="J78" s="9">
        <v>2.6666289999999998E-3</v>
      </c>
      <c r="K78" s="21">
        <v>-7.5534420818980735E-2</v>
      </c>
      <c r="L78" s="9">
        <f t="shared" si="9"/>
        <v>2.6914736996958774E-3</v>
      </c>
      <c r="M78" s="9">
        <v>3.0240212770000001</v>
      </c>
      <c r="N78" s="9">
        <v>2.6950730000000001E-3</v>
      </c>
      <c r="O78" s="21">
        <v>7.0124104102567664</v>
      </c>
    </row>
    <row r="79" spans="1:15" x14ac:dyDescent="0.2">
      <c r="A79" s="7">
        <v>33756</v>
      </c>
      <c r="B79" s="9">
        <v>583.669983</v>
      </c>
      <c r="C79" s="9">
        <f t="shared" si="10"/>
        <v>3.940003000000047</v>
      </c>
      <c r="D79" s="9">
        <v>15.471666769841271</v>
      </c>
      <c r="E79" s="9">
        <f t="shared" si="6"/>
        <v>132.9792693006687</v>
      </c>
      <c r="F79" s="9">
        <v>22759.030229646145</v>
      </c>
      <c r="G79" s="9">
        <f t="shared" si="11"/>
        <v>150.86096323981943</v>
      </c>
      <c r="H79" s="9">
        <f t="shared" si="7"/>
        <v>-7.6439017239401177E-2</v>
      </c>
      <c r="I79" s="9">
        <f t="shared" si="8"/>
        <v>-4.4662731917795024E-4</v>
      </c>
      <c r="J79" s="9">
        <v>2.6666289999999998E-3</v>
      </c>
      <c r="K79" s="21">
        <v>-7.5534420818980735E-2</v>
      </c>
      <c r="L79" s="9">
        <f t="shared" si="9"/>
        <v>3.4139753350230871E-5</v>
      </c>
      <c r="M79" s="9">
        <v>3.0240212770000001</v>
      </c>
      <c r="N79" s="9">
        <v>2.6950730000000001E-3</v>
      </c>
      <c r="O79" s="21">
        <v>7.0124104102567664</v>
      </c>
    </row>
    <row r="80" spans="1:15" x14ac:dyDescent="0.2">
      <c r="A80" s="7">
        <v>33786</v>
      </c>
      <c r="B80" s="9">
        <v>563.72997999999995</v>
      </c>
      <c r="C80" s="9">
        <f t="shared" si="10"/>
        <v>-19.940003000000047</v>
      </c>
      <c r="D80" s="9">
        <v>15.471666769841271</v>
      </c>
      <c r="E80" s="9">
        <f t="shared" si="6"/>
        <v>1253.9863558882935</v>
      </c>
      <c r="F80" s="9">
        <v>22759.030229646145</v>
      </c>
      <c r="G80" s="9">
        <f t="shared" si="11"/>
        <v>150.86096323981943</v>
      </c>
      <c r="H80" s="9">
        <f t="shared" si="7"/>
        <v>-0.2347305029038452</v>
      </c>
      <c r="I80" s="9">
        <f t="shared" si="8"/>
        <v>-1.2933277252244144E-2</v>
      </c>
      <c r="J80" s="9">
        <v>2.6666289999999998E-3</v>
      </c>
      <c r="K80" s="21">
        <v>-7.5534420818980735E-2</v>
      </c>
      <c r="L80" s="9">
        <f t="shared" si="9"/>
        <v>3.0358346736141292E-3</v>
      </c>
      <c r="M80" s="9">
        <v>3.0240212770000001</v>
      </c>
      <c r="N80" s="9">
        <v>2.6950730000000001E-3</v>
      </c>
      <c r="O80" s="21">
        <v>7.0124104102567664</v>
      </c>
    </row>
    <row r="81" spans="1:15" x14ac:dyDescent="0.2">
      <c r="A81" s="7">
        <v>33817</v>
      </c>
      <c r="B81" s="9">
        <v>579.61999500000002</v>
      </c>
      <c r="C81" s="9">
        <f t="shared" si="10"/>
        <v>15.890015000000062</v>
      </c>
      <c r="D81" s="9">
        <v>15.471666769841271</v>
      </c>
      <c r="E81" s="9">
        <f t="shared" si="6"/>
        <v>0.1750152416769932</v>
      </c>
      <c r="F81" s="9">
        <v>22759.030229646145</v>
      </c>
      <c r="G81" s="9">
        <f t="shared" si="11"/>
        <v>150.86096323981943</v>
      </c>
      <c r="H81" s="9">
        <f t="shared" si="7"/>
        <v>2.7730714505233216E-3</v>
      </c>
      <c r="I81" s="9">
        <f t="shared" si="8"/>
        <v>2.1324712222083775E-8</v>
      </c>
      <c r="J81" s="9">
        <v>2.6666289999999998E-3</v>
      </c>
      <c r="K81" s="21">
        <v>-7.5534420818980735E-2</v>
      </c>
      <c r="L81" s="9">
        <f t="shared" si="9"/>
        <v>5.9134950653686259E-11</v>
      </c>
      <c r="M81" s="9">
        <v>3.0240212770000001</v>
      </c>
      <c r="N81" s="9">
        <v>2.6950730000000001E-3</v>
      </c>
      <c r="O81" s="21">
        <v>7.0124104102567664</v>
      </c>
    </row>
    <row r="82" spans="1:15" x14ac:dyDescent="0.2">
      <c r="A82" s="7">
        <v>33848</v>
      </c>
      <c r="B82" s="9">
        <v>562.51000999999997</v>
      </c>
      <c r="C82" s="9">
        <f t="shared" si="10"/>
        <v>-17.109985000000052</v>
      </c>
      <c r="D82" s="9">
        <v>15.471666769841271</v>
      </c>
      <c r="E82" s="9">
        <f t="shared" si="6"/>
        <v>1061.5640320512041</v>
      </c>
      <c r="F82" s="9">
        <v>22759.030229646145</v>
      </c>
      <c r="G82" s="9">
        <f t="shared" si="11"/>
        <v>150.86096323981943</v>
      </c>
      <c r="H82" s="9">
        <f t="shared" si="7"/>
        <v>-0.21597138895399459</v>
      </c>
      <c r="I82" s="9">
        <f t="shared" si="8"/>
        <v>-1.007369189953688E-2</v>
      </c>
      <c r="J82" s="9">
        <v>2.6666289999999998E-3</v>
      </c>
      <c r="K82" s="21">
        <v>-7.5534420818980735E-2</v>
      </c>
      <c r="L82" s="9">
        <f t="shared" si="9"/>
        <v>2.1756292314375845E-3</v>
      </c>
      <c r="M82" s="9">
        <v>3.0240212770000001</v>
      </c>
      <c r="N82" s="9">
        <v>2.6950730000000001E-3</v>
      </c>
      <c r="O82" s="21">
        <v>7.0124104102567664</v>
      </c>
    </row>
    <row r="83" spans="1:15" x14ac:dyDescent="0.2">
      <c r="A83" s="7">
        <v>33878</v>
      </c>
      <c r="B83" s="9">
        <v>581.080017</v>
      </c>
      <c r="C83" s="9">
        <f t="shared" si="10"/>
        <v>18.570007000000032</v>
      </c>
      <c r="D83" s="9">
        <v>15.471666769841271</v>
      </c>
      <c r="E83" s="9">
        <f t="shared" si="6"/>
        <v>9.599712181820248</v>
      </c>
      <c r="F83" s="9">
        <v>22759.030229646145</v>
      </c>
      <c r="G83" s="9">
        <f t="shared" si="11"/>
        <v>150.86096323981943</v>
      </c>
      <c r="H83" s="9">
        <f t="shared" si="7"/>
        <v>2.0537720054414722E-2</v>
      </c>
      <c r="I83" s="9">
        <f t="shared" si="8"/>
        <v>8.6627681146256097E-6</v>
      </c>
      <c r="J83" s="9">
        <v>2.6666289999999998E-3</v>
      </c>
      <c r="K83" s="21">
        <v>-7.5534420818980735E-2</v>
      </c>
      <c r="L83" s="9">
        <f t="shared" si="9"/>
        <v>1.7791350643449079E-7</v>
      </c>
      <c r="M83" s="9">
        <v>3.0240212770000001</v>
      </c>
      <c r="N83" s="9">
        <v>2.6950730000000001E-3</v>
      </c>
      <c r="O83" s="21">
        <v>7.0124104102567664</v>
      </c>
    </row>
    <row r="84" spans="1:15" x14ac:dyDescent="0.2">
      <c r="A84" s="7">
        <v>33909</v>
      </c>
      <c r="B84" s="9">
        <v>603.76000999999997</v>
      </c>
      <c r="C84" s="9">
        <f t="shared" si="10"/>
        <v>22.679992999999968</v>
      </c>
      <c r="D84" s="9">
        <v>15.471666769841271</v>
      </c>
      <c r="E84" s="9">
        <f t="shared" si="6"/>
        <v>51.959967040393892</v>
      </c>
      <c r="F84" s="9">
        <v>22759.030229646145</v>
      </c>
      <c r="G84" s="9">
        <f t="shared" si="11"/>
        <v>150.86096323981943</v>
      </c>
      <c r="H84" s="9">
        <f t="shared" si="7"/>
        <v>4.7781255504114897E-2</v>
      </c>
      <c r="I84" s="9">
        <f t="shared" si="8"/>
        <v>1.0908691785594811E-4</v>
      </c>
      <c r="J84" s="9">
        <v>2.6666289999999998E-3</v>
      </c>
      <c r="K84" s="21">
        <v>-7.5534420818980735E-2</v>
      </c>
      <c r="L84" s="9">
        <f t="shared" si="9"/>
        <v>5.2123098942314506E-6</v>
      </c>
      <c r="M84" s="9">
        <v>3.0240212770000001</v>
      </c>
      <c r="N84" s="9">
        <v>2.6950730000000001E-3</v>
      </c>
      <c r="O84" s="21">
        <v>7.0124104102567664</v>
      </c>
    </row>
    <row r="85" spans="1:15" x14ac:dyDescent="0.2">
      <c r="A85" s="7">
        <v>33939</v>
      </c>
      <c r="B85" s="9">
        <v>650.580017</v>
      </c>
      <c r="C85" s="9">
        <f t="shared" si="10"/>
        <v>46.820007000000032</v>
      </c>
      <c r="D85" s="9">
        <v>15.471666769841271</v>
      </c>
      <c r="E85" s="9">
        <f t="shared" si="6"/>
        <v>982.71843518579033</v>
      </c>
      <c r="F85" s="9">
        <v>22759.030229646145</v>
      </c>
      <c r="G85" s="9">
        <f t="shared" si="11"/>
        <v>150.86096323981943</v>
      </c>
      <c r="H85" s="9">
        <f t="shared" si="7"/>
        <v>0.20779623540070594</v>
      </c>
      <c r="I85" s="9">
        <f t="shared" si="8"/>
        <v>8.9724908851555579E-3</v>
      </c>
      <c r="J85" s="9">
        <v>2.6666289999999998E-3</v>
      </c>
      <c r="K85" s="21">
        <v>-7.5534420818980735E-2</v>
      </c>
      <c r="L85" s="9">
        <f t="shared" si="9"/>
        <v>1.8644498281024725E-3</v>
      </c>
      <c r="M85" s="9">
        <v>3.0240212770000001</v>
      </c>
      <c r="N85" s="9">
        <v>2.6950730000000001E-3</v>
      </c>
      <c r="O85" s="21">
        <v>7.0124104102567664</v>
      </c>
    </row>
    <row r="86" spans="1:15" x14ac:dyDescent="0.2">
      <c r="A86" s="7">
        <v>33970</v>
      </c>
      <c r="B86" s="9">
        <v>675.30999799999995</v>
      </c>
      <c r="C86" s="9">
        <f t="shared" si="10"/>
        <v>24.729980999999952</v>
      </c>
      <c r="D86" s="9">
        <v>15.471666769841271</v>
      </c>
      <c r="E86" s="9">
        <f t="shared" si="6"/>
        <v>85.716382384358752</v>
      </c>
      <c r="F86" s="9">
        <v>22759.030229646145</v>
      </c>
      <c r="G86" s="9">
        <f t="shared" si="11"/>
        <v>150.86096323981943</v>
      </c>
      <c r="H86" s="9">
        <f t="shared" si="7"/>
        <v>6.1369846985803743E-2</v>
      </c>
      <c r="I86" s="9">
        <f t="shared" si="8"/>
        <v>2.3113468447581243E-4</v>
      </c>
      <c r="J86" s="9">
        <v>2.6666289999999998E-3</v>
      </c>
      <c r="K86" s="21">
        <v>-7.5534420818980735E-2</v>
      </c>
      <c r="L86" s="9">
        <f t="shared" si="9"/>
        <v>1.4184700219392636E-5</v>
      </c>
      <c r="M86" s="9">
        <v>3.0240212770000001</v>
      </c>
      <c r="N86" s="9">
        <v>2.6950730000000001E-3</v>
      </c>
      <c r="O86" s="21">
        <v>7.0124104102567664</v>
      </c>
    </row>
    <row r="87" spans="1:15" x14ac:dyDescent="0.2">
      <c r="A87" s="7">
        <v>34001</v>
      </c>
      <c r="B87" s="9">
        <v>697.97997999999995</v>
      </c>
      <c r="C87" s="9">
        <f t="shared" si="10"/>
        <v>22.669982000000005</v>
      </c>
      <c r="D87" s="9">
        <v>15.471666769841271</v>
      </c>
      <c r="E87" s="9">
        <f t="shared" si="6"/>
        <v>51.815742152735183</v>
      </c>
      <c r="F87" s="9">
        <v>22759.030229646145</v>
      </c>
      <c r="G87" s="9">
        <f t="shared" si="11"/>
        <v>150.86096323981943</v>
      </c>
      <c r="H87" s="9">
        <f t="shared" si="7"/>
        <v>4.7714896389172423E-2</v>
      </c>
      <c r="I87" s="9">
        <f t="shared" si="8"/>
        <v>1.0863304557350084E-4</v>
      </c>
      <c r="J87" s="9">
        <v>2.6666289999999998E-3</v>
      </c>
      <c r="K87" s="21">
        <v>-7.5534420818980735E-2</v>
      </c>
      <c r="L87" s="9">
        <f t="shared" si="9"/>
        <v>5.1834145139798391E-6</v>
      </c>
      <c r="M87" s="9">
        <v>3.0240212770000001</v>
      </c>
      <c r="N87" s="9">
        <v>2.6950730000000001E-3</v>
      </c>
      <c r="O87" s="21">
        <v>7.0124104102567664</v>
      </c>
    </row>
    <row r="88" spans="1:15" x14ac:dyDescent="0.2">
      <c r="A88" s="7">
        <v>34029</v>
      </c>
      <c r="B88" s="9">
        <v>670.88000499999998</v>
      </c>
      <c r="C88" s="9">
        <f t="shared" si="10"/>
        <v>-27.099974999999972</v>
      </c>
      <c r="D88" s="9">
        <v>15.471666769841271</v>
      </c>
      <c r="E88" s="9">
        <f t="shared" si="6"/>
        <v>1812.3446829796917</v>
      </c>
      <c r="F88" s="9">
        <v>22759.030229646145</v>
      </c>
      <c r="G88" s="9">
        <f t="shared" si="11"/>
        <v>150.86096323981943</v>
      </c>
      <c r="H88" s="9">
        <f t="shared" si="7"/>
        <v>-0.2821912365902523</v>
      </c>
      <c r="I88" s="9">
        <f t="shared" si="8"/>
        <v>-2.2471422642236172E-2</v>
      </c>
      <c r="J88" s="9">
        <v>2.6666289999999998E-3</v>
      </c>
      <c r="K88" s="21">
        <v>-7.5534420818980735E-2</v>
      </c>
      <c r="L88" s="9">
        <f t="shared" si="9"/>
        <v>6.3412385433548202E-3</v>
      </c>
      <c r="M88" s="9">
        <v>3.0240212770000001</v>
      </c>
      <c r="N88" s="9">
        <v>2.6950730000000001E-3</v>
      </c>
      <c r="O88" s="21">
        <v>7.0124104102567664</v>
      </c>
    </row>
    <row r="89" spans="1:15" x14ac:dyDescent="0.2">
      <c r="A89" s="7">
        <v>34060</v>
      </c>
      <c r="B89" s="9">
        <v>690.82000700000003</v>
      </c>
      <c r="C89" s="9">
        <f t="shared" si="10"/>
        <v>19.94000200000005</v>
      </c>
      <c r="D89" s="9">
        <v>15.471666769841271</v>
      </c>
      <c r="E89" s="9">
        <f t="shared" si="6"/>
        <v>19.966019729078106</v>
      </c>
      <c r="F89" s="9">
        <v>22759.030229646145</v>
      </c>
      <c r="G89" s="9">
        <f t="shared" si="11"/>
        <v>150.86096323981943</v>
      </c>
      <c r="H89" s="9">
        <f t="shared" si="7"/>
        <v>2.9618896328108366E-2</v>
      </c>
      <c r="I89" s="9">
        <f t="shared" si="8"/>
        <v>2.5984036335177591E-5</v>
      </c>
      <c r="J89" s="9">
        <v>2.6666289999999998E-3</v>
      </c>
      <c r="K89" s="21">
        <v>-7.5534420818980735E-2</v>
      </c>
      <c r="L89" s="9">
        <f t="shared" si="9"/>
        <v>7.6961847839742597E-7</v>
      </c>
      <c r="M89" s="9">
        <v>3.0240212770000001</v>
      </c>
      <c r="N89" s="9">
        <v>2.6950730000000001E-3</v>
      </c>
      <c r="O89" s="21">
        <v>7.0124104102567664</v>
      </c>
    </row>
    <row r="90" spans="1:15" x14ac:dyDescent="0.2">
      <c r="A90" s="7">
        <v>34090</v>
      </c>
      <c r="B90" s="9">
        <v>662.75</v>
      </c>
      <c r="C90" s="9">
        <f t="shared" si="10"/>
        <v>-28.070007000000032</v>
      </c>
      <c r="D90" s="9">
        <v>15.471666769841271</v>
      </c>
      <c r="E90" s="9">
        <f t="shared" si="6"/>
        <v>1895.8773546792861</v>
      </c>
      <c r="F90" s="9">
        <v>22759.030229646145</v>
      </c>
      <c r="G90" s="9">
        <f t="shared" si="11"/>
        <v>150.86096323981943</v>
      </c>
      <c r="H90" s="9">
        <f t="shared" si="7"/>
        <v>-0.28862121011798347</v>
      </c>
      <c r="I90" s="9">
        <f t="shared" si="8"/>
        <v>-2.4042782615141527E-2</v>
      </c>
      <c r="J90" s="9">
        <v>2.6666289999999998E-3</v>
      </c>
      <c r="K90" s="21">
        <v>-7.5534420818980735E-2</v>
      </c>
      <c r="L90" s="9">
        <f t="shared" si="9"/>
        <v>6.9392570129857634E-3</v>
      </c>
      <c r="M90" s="9">
        <v>3.0240212770000001</v>
      </c>
      <c r="N90" s="9">
        <v>2.6950730000000001E-3</v>
      </c>
      <c r="O90" s="21">
        <v>7.0124104102567664</v>
      </c>
    </row>
    <row r="91" spans="1:15" x14ac:dyDescent="0.2">
      <c r="A91" s="7">
        <v>34121</v>
      </c>
      <c r="B91" s="9">
        <v>700.96002199999998</v>
      </c>
      <c r="C91" s="9">
        <f t="shared" si="10"/>
        <v>38.210021999999981</v>
      </c>
      <c r="D91" s="9">
        <v>15.471666769841271</v>
      </c>
      <c r="E91" s="9">
        <f t="shared" si="6"/>
        <v>517.03279857288601</v>
      </c>
      <c r="F91" s="9">
        <v>22759.030229646145</v>
      </c>
      <c r="G91" s="9">
        <f t="shared" si="11"/>
        <v>150.86096323981943</v>
      </c>
      <c r="H91" s="9">
        <f t="shared" si="7"/>
        <v>0.15072391652446357</v>
      </c>
      <c r="I91" s="9">
        <f t="shared" si="8"/>
        <v>3.4241005695839384E-3</v>
      </c>
      <c r="J91" s="9">
        <v>2.6666289999999998E-3</v>
      </c>
      <c r="K91" s="21">
        <v>-7.5534420818980735E-2</v>
      </c>
      <c r="L91" s="9">
        <f t="shared" si="9"/>
        <v>5.1609384842133765E-4</v>
      </c>
      <c r="M91" s="9">
        <v>3.0240212770000001</v>
      </c>
      <c r="N91" s="9">
        <v>2.6950730000000001E-3</v>
      </c>
      <c r="O91" s="21">
        <v>7.0124104102567664</v>
      </c>
    </row>
    <row r="92" spans="1:15" x14ac:dyDescent="0.2">
      <c r="A92" s="7">
        <v>34151</v>
      </c>
      <c r="B92" s="9">
        <v>702.01000999999997</v>
      </c>
      <c r="C92" s="9">
        <f t="shared" si="10"/>
        <v>1.0499879999999848</v>
      </c>
      <c r="D92" s="9">
        <v>15.471666769841271</v>
      </c>
      <c r="E92" s="9">
        <f t="shared" si="6"/>
        <v>207.98481854049086</v>
      </c>
      <c r="F92" s="9">
        <v>22759.030229646145</v>
      </c>
      <c r="G92" s="9">
        <f t="shared" si="11"/>
        <v>150.86096323981943</v>
      </c>
      <c r="H92" s="9">
        <f t="shared" si="7"/>
        <v>-9.5595828504127664E-2</v>
      </c>
      <c r="I92" s="9">
        <f t="shared" si="8"/>
        <v>-8.7360844658309527E-4</v>
      </c>
      <c r="J92" s="9">
        <v>2.6666289999999998E-3</v>
      </c>
      <c r="K92" s="21">
        <v>-7.5534420818980735E-2</v>
      </c>
      <c r="L92" s="9">
        <f t="shared" si="9"/>
        <v>8.3513323239314951E-5</v>
      </c>
      <c r="M92" s="9">
        <v>3.0240212770000001</v>
      </c>
      <c r="N92" s="9">
        <v>2.6950730000000001E-3</v>
      </c>
      <c r="O92" s="21">
        <v>7.0124104102567664</v>
      </c>
    </row>
    <row r="93" spans="1:15" x14ac:dyDescent="0.2">
      <c r="A93" s="7">
        <v>34182</v>
      </c>
      <c r="B93" s="9">
        <v>706.38000499999998</v>
      </c>
      <c r="C93" s="9">
        <f t="shared" si="10"/>
        <v>4.3699950000000172</v>
      </c>
      <c r="D93" s="9">
        <v>15.471666769841271</v>
      </c>
      <c r="E93" s="9">
        <f t="shared" si="6"/>
        <v>123.24711608529023</v>
      </c>
      <c r="F93" s="9">
        <v>22759.030229646145</v>
      </c>
      <c r="G93" s="9">
        <f t="shared" si="11"/>
        <v>150.86096323981943</v>
      </c>
      <c r="H93" s="9">
        <f t="shared" si="7"/>
        <v>-7.3588763663090487E-2</v>
      </c>
      <c r="I93" s="9">
        <f t="shared" si="8"/>
        <v>-3.9850568351298824E-4</v>
      </c>
      <c r="J93" s="9">
        <v>2.6666289999999998E-3</v>
      </c>
      <c r="K93" s="21">
        <v>-7.5534420818980735E-2</v>
      </c>
      <c r="L93" s="9">
        <f t="shared" si="9"/>
        <v>2.9325540562435625E-5</v>
      </c>
      <c r="M93" s="9">
        <v>3.0240212770000001</v>
      </c>
      <c r="N93" s="9">
        <v>2.6950730000000001E-3</v>
      </c>
      <c r="O93" s="21">
        <v>7.0124104102567664</v>
      </c>
    </row>
    <row r="94" spans="1:15" x14ac:dyDescent="0.2">
      <c r="A94" s="7">
        <v>34213</v>
      </c>
      <c r="B94" s="9">
        <v>743.65002400000003</v>
      </c>
      <c r="C94" s="9">
        <f t="shared" si="10"/>
        <v>37.270019000000048</v>
      </c>
      <c r="D94" s="9">
        <v>15.471666769841271</v>
      </c>
      <c r="E94" s="9">
        <f t="shared" si="6"/>
        <v>475.16815995006812</v>
      </c>
      <c r="F94" s="9">
        <v>22759.030229646145</v>
      </c>
      <c r="G94" s="9">
        <f t="shared" si="11"/>
        <v>150.86096323981943</v>
      </c>
      <c r="H94" s="9">
        <f t="shared" si="7"/>
        <v>0.14449299382708136</v>
      </c>
      <c r="I94" s="9">
        <f t="shared" si="8"/>
        <v>3.0167572743523829E-3</v>
      </c>
      <c r="J94" s="9">
        <v>2.6666289999999998E-3</v>
      </c>
      <c r="K94" s="21">
        <v>-7.5534420818980735E-2</v>
      </c>
      <c r="L94" s="9">
        <f t="shared" si="9"/>
        <v>4.3590029022080168E-4</v>
      </c>
      <c r="M94" s="9">
        <v>3.0240212770000001</v>
      </c>
      <c r="N94" s="9">
        <v>2.6950730000000001E-3</v>
      </c>
      <c r="O94" s="21">
        <v>7.0124104102567664</v>
      </c>
    </row>
    <row r="95" spans="1:15" x14ac:dyDescent="0.2">
      <c r="A95" s="7">
        <v>34243</v>
      </c>
      <c r="B95" s="9">
        <v>761.61999500000002</v>
      </c>
      <c r="C95" s="9">
        <f t="shared" si="10"/>
        <v>17.969970999999987</v>
      </c>
      <c r="D95" s="9">
        <v>15.471666769841271</v>
      </c>
      <c r="E95" s="9">
        <f t="shared" si="6"/>
        <v>6.2415240264289356</v>
      </c>
      <c r="F95" s="9">
        <v>22759.030229646145</v>
      </c>
      <c r="G95" s="9">
        <f t="shared" si="11"/>
        <v>150.86096323981943</v>
      </c>
      <c r="H95" s="9">
        <f t="shared" si="7"/>
        <v>1.6560309416739121E-2</v>
      </c>
      <c r="I95" s="9">
        <f t="shared" si="8"/>
        <v>4.5415629781551375E-6</v>
      </c>
      <c r="J95" s="9">
        <v>2.6666289999999998E-3</v>
      </c>
      <c r="K95" s="21">
        <v>-7.5534420818980735E-2</v>
      </c>
      <c r="L95" s="9">
        <f t="shared" si="9"/>
        <v>7.5209688153856298E-8</v>
      </c>
      <c r="M95" s="9">
        <v>3.0240212770000001</v>
      </c>
      <c r="N95" s="9">
        <v>2.6950730000000001E-3</v>
      </c>
      <c r="O95" s="21">
        <v>7.0124104102567664</v>
      </c>
    </row>
    <row r="96" spans="1:15" x14ac:dyDescent="0.2">
      <c r="A96" s="7">
        <v>34274</v>
      </c>
      <c r="B96" s="9">
        <v>780.36999500000002</v>
      </c>
      <c r="C96" s="9">
        <f t="shared" si="10"/>
        <v>18.75</v>
      </c>
      <c r="D96" s="9">
        <v>15.471666769841271</v>
      </c>
      <c r="E96" s="9">
        <f t="shared" si="6"/>
        <v>10.747468767962967</v>
      </c>
      <c r="F96" s="9">
        <v>22759.030229646145</v>
      </c>
      <c r="G96" s="9">
        <f t="shared" si="11"/>
        <v>150.86096323981943</v>
      </c>
      <c r="H96" s="9">
        <f t="shared" si="7"/>
        <v>2.1730825256280881E-2</v>
      </c>
      <c r="I96" s="9">
        <f t="shared" si="8"/>
        <v>1.0261920801867614E-5</v>
      </c>
      <c r="J96" s="9">
        <v>2.6666289999999998E-3</v>
      </c>
      <c r="K96" s="21">
        <v>-7.5534420818980735E-2</v>
      </c>
      <c r="L96" s="9">
        <f t="shared" si="9"/>
        <v>2.2300000773917889E-7</v>
      </c>
      <c r="M96" s="9">
        <v>3.0240212770000001</v>
      </c>
      <c r="N96" s="9">
        <v>2.6950730000000001E-3</v>
      </c>
      <c r="O96" s="21">
        <v>7.0124104102567664</v>
      </c>
    </row>
    <row r="97" spans="1:15" x14ac:dyDescent="0.2">
      <c r="A97" s="7">
        <v>34304</v>
      </c>
      <c r="B97" s="9">
        <v>759.90002400000003</v>
      </c>
      <c r="C97" s="9">
        <f t="shared" si="10"/>
        <v>-20.469970999999987</v>
      </c>
      <c r="D97" s="9">
        <v>15.471666769841271</v>
      </c>
      <c r="E97" s="9">
        <f t="shared" si="6"/>
        <v>1291.8013255784797</v>
      </c>
      <c r="F97" s="9">
        <v>22759.030229646145</v>
      </c>
      <c r="G97" s="9">
        <f t="shared" si="11"/>
        <v>150.86096323981943</v>
      </c>
      <c r="H97" s="9">
        <f t="shared" si="7"/>
        <v>-0.2382434593945012</v>
      </c>
      <c r="I97" s="9">
        <f t="shared" si="8"/>
        <v>-1.3522685876805234E-2</v>
      </c>
      <c r="J97" s="9">
        <v>2.6666289999999998E-3</v>
      </c>
      <c r="K97" s="21">
        <v>-7.5534420818980735E-2</v>
      </c>
      <c r="L97" s="9">
        <f t="shared" si="9"/>
        <v>3.2216914635952425E-3</v>
      </c>
      <c r="M97" s="9">
        <v>3.0240212770000001</v>
      </c>
      <c r="N97" s="9">
        <v>2.6950730000000001E-3</v>
      </c>
      <c r="O97" s="21">
        <v>7.0124104102567664</v>
      </c>
    </row>
    <row r="98" spans="1:15" x14ac:dyDescent="0.2">
      <c r="A98" s="7">
        <v>34335</v>
      </c>
      <c r="B98" s="9">
        <v>774.10998500000005</v>
      </c>
      <c r="C98" s="9">
        <f t="shared" si="10"/>
        <v>14.209961000000021</v>
      </c>
      <c r="D98" s="9">
        <v>15.471666769841271</v>
      </c>
      <c r="E98" s="9">
        <f t="shared" si="6"/>
        <v>1.5919014496507</v>
      </c>
      <c r="F98" s="9">
        <v>22759.030229646145</v>
      </c>
      <c r="G98" s="9">
        <f t="shared" si="11"/>
        <v>150.86096323981943</v>
      </c>
      <c r="H98" s="9">
        <f t="shared" si="7"/>
        <v>-8.3633681155512139E-3</v>
      </c>
      <c r="I98" s="9">
        <f t="shared" si="8"/>
        <v>-5.849835292966883E-7</v>
      </c>
      <c r="J98" s="9">
        <v>2.6666289999999998E-3</v>
      </c>
      <c r="K98" s="21">
        <v>-7.5534420818980735E-2</v>
      </c>
      <c r="L98" s="9">
        <f t="shared" si="9"/>
        <v>4.8924325970425421E-9</v>
      </c>
      <c r="M98" s="9">
        <v>3.0240212770000001</v>
      </c>
      <c r="N98" s="9">
        <v>2.6950730000000001E-3</v>
      </c>
      <c r="O98" s="21">
        <v>7.0124104102567664</v>
      </c>
    </row>
    <row r="99" spans="1:15" x14ac:dyDescent="0.2">
      <c r="A99" s="7">
        <v>34366</v>
      </c>
      <c r="B99" s="9">
        <v>798.419983</v>
      </c>
      <c r="C99" s="9">
        <f t="shared" si="10"/>
        <v>24.30999799999995</v>
      </c>
      <c r="D99" s="9">
        <v>15.471666769841271</v>
      </c>
      <c r="E99" s="9">
        <f t="shared" si="6"/>
        <v>78.116098933998245</v>
      </c>
      <c r="F99" s="9">
        <v>22759.030229646145</v>
      </c>
      <c r="G99" s="9">
        <f t="shared" si="11"/>
        <v>150.86096323981943</v>
      </c>
      <c r="H99" s="9">
        <f t="shared" si="7"/>
        <v>5.858593926719554E-2</v>
      </c>
      <c r="I99" s="9">
        <f t="shared" si="8"/>
        <v>2.0108523877155612E-4</v>
      </c>
      <c r="J99" s="9">
        <v>2.6666289999999998E-3</v>
      </c>
      <c r="K99" s="21">
        <v>-7.5534420818980735E-2</v>
      </c>
      <c r="L99" s="9">
        <f t="shared" si="9"/>
        <v>1.17807675861999E-5</v>
      </c>
      <c r="M99" s="9">
        <v>3.0240212770000001</v>
      </c>
      <c r="N99" s="9">
        <v>2.6950730000000001E-3</v>
      </c>
      <c r="O99" s="21">
        <v>7.0124104102567664</v>
      </c>
    </row>
    <row r="100" spans="1:15" x14ac:dyDescent="0.2">
      <c r="A100" s="7">
        <v>34394</v>
      </c>
      <c r="B100" s="9">
        <v>792.09997599999997</v>
      </c>
      <c r="C100" s="9">
        <f t="shared" si="10"/>
        <v>-6.3200070000000323</v>
      </c>
      <c r="D100" s="9">
        <v>15.471666769841271</v>
      </c>
      <c r="E100" s="9">
        <f t="shared" si="6"/>
        <v>474.87704569118949</v>
      </c>
      <c r="F100" s="9">
        <v>22759.030229646145</v>
      </c>
      <c r="G100" s="9">
        <f t="shared" si="11"/>
        <v>150.86096323981943</v>
      </c>
      <c r="H100" s="9">
        <f t="shared" si="7"/>
        <v>-0.14444872485136989</v>
      </c>
      <c r="I100" s="9">
        <f t="shared" si="8"/>
        <v>-3.0139853508312051E-3</v>
      </c>
      <c r="J100" s="9">
        <v>2.6666289999999998E-3</v>
      </c>
      <c r="K100" s="21">
        <v>-7.5534420818980735E-2</v>
      </c>
      <c r="L100" s="9">
        <f t="shared" si="9"/>
        <v>4.3536634064827632E-4</v>
      </c>
      <c r="M100" s="9">
        <v>3.0240212770000001</v>
      </c>
      <c r="N100" s="9">
        <v>2.6950730000000001E-3</v>
      </c>
      <c r="O100" s="21">
        <v>7.0124104102567664</v>
      </c>
    </row>
    <row r="101" spans="1:15" x14ac:dyDescent="0.2">
      <c r="A101" s="7">
        <v>34425</v>
      </c>
      <c r="B101" s="9">
        <v>723.05999799999995</v>
      </c>
      <c r="C101" s="9">
        <f t="shared" si="10"/>
        <v>-69.039978000000019</v>
      </c>
      <c r="D101" s="9">
        <v>15.471666769841271</v>
      </c>
      <c r="E101" s="9">
        <f t="shared" si="6"/>
        <v>7142.2181017038438</v>
      </c>
      <c r="F101" s="9">
        <v>22759.030229646145</v>
      </c>
      <c r="G101" s="9">
        <f t="shared" si="11"/>
        <v>150.86096323981943</v>
      </c>
      <c r="H101" s="9">
        <f t="shared" si="7"/>
        <v>-0.56019557979021728</v>
      </c>
      <c r="I101" s="9">
        <f t="shared" si="8"/>
        <v>-0.17580006573656093</v>
      </c>
      <c r="J101" s="9">
        <v>2.6666289999999998E-3</v>
      </c>
      <c r="K101" s="21">
        <v>-7.5534420818980735E-2</v>
      </c>
      <c r="L101" s="9">
        <f t="shared" si="9"/>
        <v>9.8482419752451048E-2</v>
      </c>
      <c r="M101" s="9">
        <v>3.0240212770000001</v>
      </c>
      <c r="N101" s="9">
        <v>2.6950730000000001E-3</v>
      </c>
      <c r="O101" s="21">
        <v>7.0124104102567664</v>
      </c>
    </row>
    <row r="102" spans="1:15" x14ac:dyDescent="0.2">
      <c r="A102" s="7">
        <v>34455</v>
      </c>
      <c r="B102" s="9">
        <v>733.96997099999999</v>
      </c>
      <c r="C102" s="9">
        <f t="shared" si="10"/>
        <v>10.909973000000036</v>
      </c>
      <c r="D102" s="9">
        <v>15.471666769841271</v>
      </c>
      <c r="E102" s="9">
        <f t="shared" si="6"/>
        <v>20.809050049808331</v>
      </c>
      <c r="F102" s="9">
        <v>22759.030229646145</v>
      </c>
      <c r="G102" s="9">
        <f t="shared" si="11"/>
        <v>150.86096323981943</v>
      </c>
      <c r="H102" s="9">
        <f t="shared" si="7"/>
        <v>-3.0237734612562683E-2</v>
      </c>
      <c r="I102" s="9">
        <f t="shared" si="8"/>
        <v>-2.7646983487284626E-5</v>
      </c>
      <c r="J102" s="9">
        <v>2.6666289999999998E-3</v>
      </c>
      <c r="K102" s="21">
        <v>-7.5534420818980735E-2</v>
      </c>
      <c r="L102" s="9">
        <f t="shared" si="9"/>
        <v>8.3598214952641516E-7</v>
      </c>
      <c r="M102" s="9">
        <v>3.0240212770000001</v>
      </c>
      <c r="N102" s="9">
        <v>2.6950730000000001E-3</v>
      </c>
      <c r="O102" s="21">
        <v>7.0124104102567664</v>
      </c>
    </row>
    <row r="103" spans="1:15" x14ac:dyDescent="0.2">
      <c r="A103" s="7">
        <v>34486</v>
      </c>
      <c r="B103" s="9">
        <v>733.17999299999997</v>
      </c>
      <c r="C103" s="9">
        <f t="shared" si="10"/>
        <v>-0.78997800000001916</v>
      </c>
      <c r="D103" s="9">
        <v>15.471666769841271</v>
      </c>
      <c r="E103" s="9">
        <f t="shared" si="6"/>
        <v>264.4410906205066</v>
      </c>
      <c r="F103" s="9">
        <v>22759.030229646145</v>
      </c>
      <c r="G103" s="9">
        <f t="shared" si="11"/>
        <v>150.86096323981943</v>
      </c>
      <c r="H103" s="9">
        <f t="shared" si="7"/>
        <v>-0.10779226395360217</v>
      </c>
      <c r="I103" s="9">
        <f t="shared" si="8"/>
        <v>-1.2524568732816019E-3</v>
      </c>
      <c r="J103" s="9">
        <v>2.6666289999999998E-3</v>
      </c>
      <c r="K103" s="21">
        <v>-7.5534420818980735E-2</v>
      </c>
      <c r="L103" s="9">
        <f t="shared" si="9"/>
        <v>1.3500516187527371E-4</v>
      </c>
      <c r="M103" s="9">
        <v>3.0240212770000001</v>
      </c>
      <c r="N103" s="9">
        <v>2.6950730000000001E-3</v>
      </c>
      <c r="O103" s="21">
        <v>7.0124104102567664</v>
      </c>
    </row>
    <row r="104" spans="1:15" x14ac:dyDescent="0.2">
      <c r="A104" s="7">
        <v>34516</v>
      </c>
      <c r="B104" s="9">
        <v>706.28997800000002</v>
      </c>
      <c r="C104" s="9">
        <f t="shared" si="10"/>
        <v>-26.890014999999948</v>
      </c>
      <c r="D104" s="9">
        <v>15.471666769841271</v>
      </c>
      <c r="E104" s="9">
        <f t="shared" si="6"/>
        <v>1794.5120823692978</v>
      </c>
      <c r="F104" s="9">
        <v>22759.030229646145</v>
      </c>
      <c r="G104" s="9">
        <f t="shared" si="11"/>
        <v>150.86096323981943</v>
      </c>
      <c r="H104" s="9">
        <f t="shared" si="7"/>
        <v>-0.28079949153247846</v>
      </c>
      <c r="I104" s="9">
        <f t="shared" si="8"/>
        <v>-2.2140577836300121E-2</v>
      </c>
      <c r="J104" s="9">
        <v>2.6666289999999998E-3</v>
      </c>
      <c r="K104" s="21">
        <v>-7.5534420818980735E-2</v>
      </c>
      <c r="L104" s="9">
        <f t="shared" si="9"/>
        <v>6.217062998668337E-3</v>
      </c>
      <c r="M104" s="9">
        <v>3.0240212770000001</v>
      </c>
      <c r="N104" s="9">
        <v>2.6950730000000001E-3</v>
      </c>
      <c r="O104" s="21">
        <v>7.0124104102567664</v>
      </c>
    </row>
    <row r="105" spans="1:15" x14ac:dyDescent="0.2">
      <c r="A105" s="7">
        <v>34547</v>
      </c>
      <c r="B105" s="9">
        <v>722.84002699999996</v>
      </c>
      <c r="C105" s="9">
        <f t="shared" si="10"/>
        <v>16.550048999999944</v>
      </c>
      <c r="D105" s="9">
        <v>15.471666769841271</v>
      </c>
      <c r="E105" s="9">
        <f t="shared" si="6"/>
        <v>1.162908234321995</v>
      </c>
      <c r="F105" s="9">
        <v>22759.030229646145</v>
      </c>
      <c r="G105" s="9">
        <f t="shared" si="11"/>
        <v>150.86096323981943</v>
      </c>
      <c r="H105" s="9">
        <f t="shared" si="7"/>
        <v>7.1481860316933016E-3</v>
      </c>
      <c r="I105" s="9">
        <f t="shared" si="8"/>
        <v>3.652477417905714E-7</v>
      </c>
      <c r="J105" s="9">
        <v>2.6666289999999998E-3</v>
      </c>
      <c r="K105" s="21">
        <v>-7.5534420818980735E-2</v>
      </c>
      <c r="L105" s="9">
        <f t="shared" si="9"/>
        <v>2.6108588059748842E-9</v>
      </c>
      <c r="M105" s="9">
        <v>3.0240212770000001</v>
      </c>
      <c r="N105" s="9">
        <v>2.6950730000000001E-3</v>
      </c>
      <c r="O105" s="21">
        <v>7.0124104102567664</v>
      </c>
    </row>
    <row r="106" spans="1:15" x14ac:dyDescent="0.2">
      <c r="A106" s="7">
        <v>34578</v>
      </c>
      <c r="B106" s="9">
        <v>763</v>
      </c>
      <c r="C106" s="9">
        <f t="shared" si="10"/>
        <v>40.159973000000036</v>
      </c>
      <c r="D106" s="9">
        <v>15.471666769841271</v>
      </c>
      <c r="E106" s="9">
        <f t="shared" si="6"/>
        <v>609.51246451409611</v>
      </c>
      <c r="F106" s="9">
        <v>22759.030229646145</v>
      </c>
      <c r="G106" s="9">
        <f t="shared" si="11"/>
        <v>150.86096323981943</v>
      </c>
      <c r="H106" s="9">
        <f t="shared" si="7"/>
        <v>0.16364940074598663</v>
      </c>
      <c r="I106" s="9">
        <f t="shared" si="8"/>
        <v>4.3827152808563283E-3</v>
      </c>
      <c r="J106" s="9">
        <v>2.6666289999999998E-3</v>
      </c>
      <c r="K106" s="21">
        <v>-7.5534420818980735E-2</v>
      </c>
      <c r="L106" s="9">
        <f t="shared" si="9"/>
        <v>7.1722872935241666E-4</v>
      </c>
      <c r="M106" s="9">
        <v>3.0240212770000001</v>
      </c>
      <c r="N106" s="9">
        <v>2.6950730000000001E-3</v>
      </c>
      <c r="O106" s="21">
        <v>7.0124104102567664</v>
      </c>
    </row>
    <row r="107" spans="1:15" x14ac:dyDescent="0.2">
      <c r="A107" s="7">
        <v>34608</v>
      </c>
      <c r="B107" s="9">
        <v>764.46997099999999</v>
      </c>
      <c r="C107" s="9">
        <f t="shared" si="10"/>
        <v>1.4699709999999868</v>
      </c>
      <c r="D107" s="9">
        <v>15.471666769841271</v>
      </c>
      <c r="E107" s="9">
        <f t="shared" si="6"/>
        <v>196.04748443119129</v>
      </c>
      <c r="F107" s="9">
        <v>22759.030229646145</v>
      </c>
      <c r="G107" s="9">
        <f t="shared" si="11"/>
        <v>150.86096323981943</v>
      </c>
      <c r="H107" s="9">
        <f t="shared" si="7"/>
        <v>-9.2811920785519461E-2</v>
      </c>
      <c r="I107" s="9">
        <f t="shared" si="8"/>
        <v>-7.9948677125646524E-4</v>
      </c>
      <c r="J107" s="9">
        <v>2.6666289999999998E-3</v>
      </c>
      <c r="K107" s="21">
        <v>-7.5534420818980735E-2</v>
      </c>
      <c r="L107" s="9">
        <f t="shared" si="9"/>
        <v>7.4201902882925776E-5</v>
      </c>
      <c r="M107" s="9">
        <v>3.0240212770000001</v>
      </c>
      <c r="N107" s="9">
        <v>2.6950730000000001E-3</v>
      </c>
      <c r="O107" s="21">
        <v>7.0124104102567664</v>
      </c>
    </row>
    <row r="108" spans="1:15" x14ac:dyDescent="0.2">
      <c r="A108" s="7">
        <v>34639</v>
      </c>
      <c r="B108" s="9">
        <v>776.25</v>
      </c>
      <c r="C108" s="9">
        <f t="shared" si="10"/>
        <v>11.780029000000013</v>
      </c>
      <c r="D108" s="9">
        <v>15.471666769841271</v>
      </c>
      <c r="E108" s="9">
        <f t="shared" si="6"/>
        <v>13.628189423718533</v>
      </c>
      <c r="F108" s="9">
        <v>22759.030229646145</v>
      </c>
      <c r="G108" s="9">
        <f t="shared" si="11"/>
        <v>150.86096323981943</v>
      </c>
      <c r="H108" s="9">
        <f t="shared" si="7"/>
        <v>-2.4470463999177607E-2</v>
      </c>
      <c r="I108" s="9">
        <f t="shared" si="8"/>
        <v>-1.4653002140340424E-5</v>
      </c>
      <c r="J108" s="9">
        <v>2.6666289999999998E-3</v>
      </c>
      <c r="K108" s="21">
        <v>-7.5534420818980735E-2</v>
      </c>
      <c r="L108" s="9">
        <f t="shared" si="9"/>
        <v>3.5856576135507276E-7</v>
      </c>
      <c r="M108" s="9">
        <v>3.0240212770000001</v>
      </c>
      <c r="N108" s="9">
        <v>2.6950730000000001E-3</v>
      </c>
      <c r="O108" s="21">
        <v>7.0124104102567664</v>
      </c>
    </row>
    <row r="109" spans="1:15" x14ac:dyDescent="0.2">
      <c r="A109" s="7">
        <v>34669</v>
      </c>
      <c r="B109" s="9">
        <v>748.830017</v>
      </c>
      <c r="C109" s="9">
        <f t="shared" si="10"/>
        <v>-27.419983000000002</v>
      </c>
      <c r="D109" s="9">
        <v>15.471666769841271</v>
      </c>
      <c r="E109" s="9">
        <f t="shared" si="6"/>
        <v>1839.6936199787249</v>
      </c>
      <c r="F109" s="9">
        <v>22759.030229646145</v>
      </c>
      <c r="G109" s="9">
        <f t="shared" si="11"/>
        <v>150.86096323981943</v>
      </c>
      <c r="H109" s="9">
        <f t="shared" si="7"/>
        <v>-0.28431244802313521</v>
      </c>
      <c r="I109" s="9">
        <f t="shared" si="8"/>
        <v>-2.2981989629213953E-2</v>
      </c>
      <c r="J109" s="9">
        <v>2.6666289999999998E-3</v>
      </c>
      <c r="K109" s="21">
        <v>-7.5534420818980735E-2</v>
      </c>
      <c r="L109" s="9">
        <f t="shared" si="9"/>
        <v>6.5340657319241241E-3</v>
      </c>
      <c r="M109" s="9">
        <v>3.0240212770000001</v>
      </c>
      <c r="N109" s="9">
        <v>2.6950730000000001E-3</v>
      </c>
      <c r="O109" s="21">
        <v>7.0124104102567664</v>
      </c>
    </row>
    <row r="110" spans="1:15" x14ac:dyDescent="0.2">
      <c r="A110" s="7">
        <v>34700</v>
      </c>
      <c r="B110" s="9">
        <v>751.30999799999995</v>
      </c>
      <c r="C110" s="9">
        <f t="shared" si="10"/>
        <v>2.4799809999999525</v>
      </c>
      <c r="D110" s="9">
        <v>15.471666769841271</v>
      </c>
      <c r="E110" s="9">
        <f t="shared" si="6"/>
        <v>168.7838991422974</v>
      </c>
      <c r="F110" s="9">
        <v>22759.030229646145</v>
      </c>
      <c r="G110" s="9">
        <f t="shared" si="11"/>
        <v>150.86096323981943</v>
      </c>
      <c r="H110" s="9">
        <f t="shared" si="7"/>
        <v>-8.6116948286938888E-2</v>
      </c>
      <c r="I110" s="9">
        <f t="shared" si="8"/>
        <v>-6.386543788307593E-4</v>
      </c>
      <c r="J110" s="9">
        <v>2.6666289999999998E-3</v>
      </c>
      <c r="K110" s="21">
        <v>-7.5534420818980735E-2</v>
      </c>
      <c r="L110" s="9">
        <f t="shared" si="9"/>
        <v>5.4998966114995578E-5</v>
      </c>
      <c r="M110" s="9">
        <v>3.0240212770000001</v>
      </c>
      <c r="N110" s="9">
        <v>2.6950730000000001E-3</v>
      </c>
      <c r="O110" s="21">
        <v>7.0124104102567664</v>
      </c>
    </row>
    <row r="111" spans="1:15" x14ac:dyDescent="0.2">
      <c r="A111" s="7">
        <v>34731</v>
      </c>
      <c r="B111" s="9">
        <v>756.67999299999997</v>
      </c>
      <c r="C111" s="9">
        <f t="shared" si="10"/>
        <v>5.3699950000000172</v>
      </c>
      <c r="D111" s="9">
        <v>15.471666769841271</v>
      </c>
      <c r="E111" s="9">
        <f t="shared" si="6"/>
        <v>102.04377254560772</v>
      </c>
      <c r="F111" s="9">
        <v>22759.030229646145</v>
      </c>
      <c r="G111" s="9">
        <f t="shared" si="11"/>
        <v>150.86096323981943</v>
      </c>
      <c r="H111" s="9">
        <f t="shared" si="7"/>
        <v>-6.6960143650832388E-2</v>
      </c>
      <c r="I111" s="9">
        <f t="shared" si="8"/>
        <v>-3.0022657377668915E-4</v>
      </c>
      <c r="J111" s="9">
        <v>2.6666289999999998E-3</v>
      </c>
      <c r="K111" s="21">
        <v>-7.5534420818980735E-2</v>
      </c>
      <c r="L111" s="9">
        <f t="shared" si="9"/>
        <v>2.0103214507884332E-5</v>
      </c>
      <c r="M111" s="9">
        <v>3.0240212770000001</v>
      </c>
      <c r="N111" s="9">
        <v>2.6950730000000001E-3</v>
      </c>
      <c r="O111" s="21">
        <v>7.0124104102567664</v>
      </c>
    </row>
    <row r="112" spans="1:15" x14ac:dyDescent="0.2">
      <c r="A112" s="7">
        <v>34759</v>
      </c>
      <c r="B112" s="9">
        <v>794.330017</v>
      </c>
      <c r="C112" s="9">
        <f t="shared" si="10"/>
        <v>37.65002400000003</v>
      </c>
      <c r="D112" s="9">
        <v>15.471666769841271</v>
      </c>
      <c r="E112" s="9">
        <f t="shared" si="6"/>
        <v>491.87952942853531</v>
      </c>
      <c r="F112" s="9">
        <v>22759.030229646145</v>
      </c>
      <c r="G112" s="9">
        <f t="shared" si="11"/>
        <v>150.86096323981943</v>
      </c>
      <c r="H112" s="9">
        <f t="shared" si="7"/>
        <v>0.1470119025748394</v>
      </c>
      <c r="I112" s="9">
        <f t="shared" si="8"/>
        <v>3.1772946706978378E-3</v>
      </c>
      <c r="J112" s="9">
        <v>2.6666289999999998E-3</v>
      </c>
      <c r="K112" s="21">
        <v>-7.5534420818980735E-2</v>
      </c>
      <c r="L112" s="9">
        <f t="shared" si="9"/>
        <v>4.6710013458018697E-4</v>
      </c>
      <c r="M112" s="9">
        <v>3.0240212770000001</v>
      </c>
      <c r="N112" s="9">
        <v>2.6950730000000001E-3</v>
      </c>
      <c r="O112" s="21">
        <v>7.0124104102567664</v>
      </c>
    </row>
    <row r="113" spans="1:15" x14ac:dyDescent="0.2">
      <c r="A113" s="7">
        <v>34790</v>
      </c>
      <c r="B113" s="9">
        <v>816.05999799999995</v>
      </c>
      <c r="C113" s="9">
        <f t="shared" si="10"/>
        <v>21.729980999999952</v>
      </c>
      <c r="D113" s="9">
        <v>15.471666769841271</v>
      </c>
      <c r="E113" s="9">
        <f t="shared" si="6"/>
        <v>39.166497003406654</v>
      </c>
      <c r="F113" s="9">
        <v>22759.030229646145</v>
      </c>
      <c r="G113" s="9">
        <f t="shared" si="11"/>
        <v>150.86096323981943</v>
      </c>
      <c r="H113" s="9">
        <f t="shared" si="7"/>
        <v>4.148398694902946E-2</v>
      </c>
      <c r="I113" s="9">
        <f t="shared" si="8"/>
        <v>7.1390671488808194E-5</v>
      </c>
      <c r="J113" s="9">
        <v>2.6666289999999998E-3</v>
      </c>
      <c r="K113" s="21">
        <v>-7.5534420818980735E-2</v>
      </c>
      <c r="L113" s="9">
        <f t="shared" si="9"/>
        <v>2.9615696843241687E-6</v>
      </c>
      <c r="M113" s="9">
        <v>3.0240212770000001</v>
      </c>
      <c r="N113" s="9">
        <v>2.6950730000000001E-3</v>
      </c>
      <c r="O113" s="21">
        <v>7.0124104102567664</v>
      </c>
    </row>
    <row r="114" spans="1:15" x14ac:dyDescent="0.2">
      <c r="A114" s="7">
        <v>34820</v>
      </c>
      <c r="B114" s="9">
        <v>844.71997099999999</v>
      </c>
      <c r="C114" s="9">
        <f t="shared" si="10"/>
        <v>28.659973000000036</v>
      </c>
      <c r="D114" s="9">
        <v>15.471666769841271</v>
      </c>
      <c r="E114" s="9">
        <f t="shared" si="6"/>
        <v>173.93142122044452</v>
      </c>
      <c r="F114" s="9">
        <v>22759.030229646145</v>
      </c>
      <c r="G114" s="9">
        <f t="shared" si="11"/>
        <v>150.86096323981943</v>
      </c>
      <c r="H114" s="9">
        <f t="shared" si="7"/>
        <v>8.7420270605018516E-2</v>
      </c>
      <c r="I114" s="9">
        <f t="shared" si="8"/>
        <v>6.6809225860600837E-4</v>
      </c>
      <c r="J114" s="9">
        <v>2.6666289999999998E-3</v>
      </c>
      <c r="K114" s="21">
        <v>-7.5534420818980735E-2</v>
      </c>
      <c r="L114" s="9">
        <f t="shared" si="9"/>
        <v>5.8404806036455265E-5</v>
      </c>
      <c r="M114" s="9">
        <v>3.0240212770000001</v>
      </c>
      <c r="N114" s="9">
        <v>2.6950730000000001E-3</v>
      </c>
      <c r="O114" s="21">
        <v>7.0124104102567664</v>
      </c>
    </row>
    <row r="115" spans="1:15" x14ac:dyDescent="0.2">
      <c r="A115" s="7">
        <v>34851</v>
      </c>
      <c r="B115" s="9">
        <v>865.669983</v>
      </c>
      <c r="C115" s="9">
        <f t="shared" si="10"/>
        <v>20.950012000000015</v>
      </c>
      <c r="D115" s="9">
        <v>15.471666769841271</v>
      </c>
      <c r="E115" s="9">
        <f t="shared" si="6"/>
        <v>30.012266460803069</v>
      </c>
      <c r="F115" s="9">
        <v>22759.030229646145</v>
      </c>
      <c r="G115" s="9">
        <f t="shared" si="11"/>
        <v>150.86096323981943</v>
      </c>
      <c r="H115" s="9">
        <f t="shared" si="7"/>
        <v>3.6313868826688939E-2</v>
      </c>
      <c r="I115" s="9">
        <f t="shared" si="8"/>
        <v>4.788699239168695E-5</v>
      </c>
      <c r="J115" s="9">
        <v>2.6666289999999998E-3</v>
      </c>
      <c r="K115" s="21">
        <v>-7.5534420818980735E-2</v>
      </c>
      <c r="L115" s="9">
        <f t="shared" si="9"/>
        <v>1.738961960216371E-6</v>
      </c>
      <c r="M115" s="9">
        <v>3.0240212770000001</v>
      </c>
      <c r="N115" s="9">
        <v>2.6950730000000001E-3</v>
      </c>
      <c r="O115" s="21">
        <v>7.0124104102567664</v>
      </c>
    </row>
    <row r="116" spans="1:15" x14ac:dyDescent="0.2">
      <c r="A116" s="7">
        <v>34881</v>
      </c>
      <c r="B116" s="9">
        <v>933.98999000000003</v>
      </c>
      <c r="C116" s="9">
        <f t="shared" si="10"/>
        <v>68.320007000000032</v>
      </c>
      <c r="D116" s="9">
        <v>15.471666769841271</v>
      </c>
      <c r="E116" s="9">
        <f t="shared" si="6"/>
        <v>2792.947065082617</v>
      </c>
      <c r="F116" s="9">
        <v>22759.030229646145</v>
      </c>
      <c r="G116" s="9">
        <f t="shared" si="11"/>
        <v>150.86096323981943</v>
      </c>
      <c r="H116" s="9">
        <f t="shared" si="7"/>
        <v>0.35031156566425498</v>
      </c>
      <c r="I116" s="9">
        <f t="shared" si="8"/>
        <v>4.2989602338679669E-2</v>
      </c>
      <c r="J116" s="9">
        <v>2.6666289999999998E-3</v>
      </c>
      <c r="K116" s="21">
        <v>-7.5534420818980735E-2</v>
      </c>
      <c r="L116" s="9">
        <f t="shared" si="9"/>
        <v>1.5059754902546593E-2</v>
      </c>
      <c r="M116" s="9">
        <v>3.0240212770000001</v>
      </c>
      <c r="N116" s="9">
        <v>2.6950730000000001E-3</v>
      </c>
      <c r="O116" s="21">
        <v>7.0124104102567664</v>
      </c>
    </row>
    <row r="117" spans="1:15" x14ac:dyDescent="0.2">
      <c r="A117" s="7">
        <v>34912</v>
      </c>
      <c r="B117" s="9">
        <v>1001.570007</v>
      </c>
      <c r="C117" s="9">
        <f t="shared" si="10"/>
        <v>67.580016999999998</v>
      </c>
      <c r="D117" s="9">
        <v>15.471666769841271</v>
      </c>
      <c r="E117" s="9">
        <f t="shared" si="6"/>
        <v>2715.2801637088833</v>
      </c>
      <c r="F117" s="9">
        <v>22759.030229646145</v>
      </c>
      <c r="G117" s="9">
        <f t="shared" si="11"/>
        <v>150.86096323981943</v>
      </c>
      <c r="H117" s="9">
        <f t="shared" si="7"/>
        <v>0.34540645314138391</v>
      </c>
      <c r="I117" s="9">
        <f t="shared" si="8"/>
        <v>4.1208930308909014E-2</v>
      </c>
      <c r="J117" s="9">
        <v>2.6666289999999998E-3</v>
      </c>
      <c r="K117" s="21">
        <v>-7.5534420818980735E-2</v>
      </c>
      <c r="L117" s="9">
        <f t="shared" si="9"/>
        <v>1.4233830455750737E-2</v>
      </c>
      <c r="M117" s="9">
        <v>3.0240212770000001</v>
      </c>
      <c r="N117" s="9">
        <v>2.6950730000000001E-3</v>
      </c>
      <c r="O117" s="21">
        <v>7.0124104102567664</v>
      </c>
    </row>
    <row r="118" spans="1:15" x14ac:dyDescent="0.2">
      <c r="A118" s="7">
        <v>34943</v>
      </c>
      <c r="B118" s="9">
        <v>1019.419983</v>
      </c>
      <c r="C118" s="9">
        <f t="shared" si="10"/>
        <v>17.84997599999997</v>
      </c>
      <c r="D118" s="9">
        <v>15.471666769841271</v>
      </c>
      <c r="E118" s="9">
        <f t="shared" si="6"/>
        <v>5.6563547942580632</v>
      </c>
      <c r="F118" s="9">
        <v>22759.030229646145</v>
      </c>
      <c r="G118" s="9">
        <f t="shared" si="11"/>
        <v>150.86096323981943</v>
      </c>
      <c r="H118" s="9">
        <f t="shared" si="7"/>
        <v>1.5764908158368098E-2</v>
      </c>
      <c r="I118" s="9">
        <f t="shared" si="8"/>
        <v>3.9180893448819799E-6</v>
      </c>
      <c r="J118" s="9">
        <v>2.6666289999999998E-3</v>
      </c>
      <c r="K118" s="21">
        <v>-7.5534420818980735E-2</v>
      </c>
      <c r="L118" s="9">
        <f t="shared" si="9"/>
        <v>6.1768318678345042E-8</v>
      </c>
      <c r="M118" s="9">
        <v>3.0240212770000001</v>
      </c>
      <c r="N118" s="9">
        <v>2.6950730000000001E-3</v>
      </c>
      <c r="O118" s="21">
        <v>7.0124104102567664</v>
      </c>
    </row>
    <row r="119" spans="1:15" x14ac:dyDescent="0.2">
      <c r="A119" s="7">
        <v>34973</v>
      </c>
      <c r="B119" s="9">
        <v>1041.3900149999999</v>
      </c>
      <c r="C119" s="9">
        <f t="shared" si="10"/>
        <v>21.970031999999946</v>
      </c>
      <c r="D119" s="9">
        <v>15.471666769841271</v>
      </c>
      <c r="E119" s="9">
        <f t="shared" si="6"/>
        <v>42.22875066453522</v>
      </c>
      <c r="F119" s="9">
        <v>22759.030229646145</v>
      </c>
      <c r="G119" s="9">
        <f t="shared" si="11"/>
        <v>150.86096323981943</v>
      </c>
      <c r="H119" s="9">
        <f t="shared" si="7"/>
        <v>4.3075193811591986E-2</v>
      </c>
      <c r="I119" s="9">
        <f t="shared" si="8"/>
        <v>7.9924829878154696E-5</v>
      </c>
      <c r="J119" s="9">
        <v>2.6666289999999998E-3</v>
      </c>
      <c r="K119" s="21">
        <v>-7.5534420818980735E-2</v>
      </c>
      <c r="L119" s="9">
        <f t="shared" si="9"/>
        <v>3.4427775373600318E-6</v>
      </c>
      <c r="M119" s="9">
        <v>3.0240212770000001</v>
      </c>
      <c r="N119" s="9">
        <v>2.6950730000000001E-3</v>
      </c>
      <c r="O119" s="21">
        <v>7.0124104102567664</v>
      </c>
    </row>
    <row r="120" spans="1:15" x14ac:dyDescent="0.2">
      <c r="A120" s="7">
        <v>35004</v>
      </c>
      <c r="B120" s="9">
        <v>1037.3000489999999</v>
      </c>
      <c r="C120" s="9">
        <f t="shared" si="10"/>
        <v>-4.089966000000004</v>
      </c>
      <c r="D120" s="9">
        <v>15.471666769841271</v>
      </c>
      <c r="E120" s="9">
        <f t="shared" si="6"/>
        <v>382.657476622128</v>
      </c>
      <c r="F120" s="9">
        <v>22759.030229646145</v>
      </c>
      <c r="G120" s="9">
        <f t="shared" si="11"/>
        <v>150.86096323981943</v>
      </c>
      <c r="H120" s="9">
        <f t="shared" si="7"/>
        <v>-0.12966663045061363</v>
      </c>
      <c r="I120" s="9">
        <f t="shared" si="8"/>
        <v>-2.1801414695470198E-3</v>
      </c>
      <c r="J120" s="9">
        <v>2.6666289999999998E-3</v>
      </c>
      <c r="K120" s="21">
        <v>-7.5534420818980735E-2</v>
      </c>
      <c r="L120" s="9">
        <f t="shared" si="9"/>
        <v>2.8269159826181114E-4</v>
      </c>
      <c r="M120" s="9">
        <v>3.0240212770000001</v>
      </c>
      <c r="N120" s="9">
        <v>2.6950730000000001E-3</v>
      </c>
      <c r="O120" s="21">
        <v>7.0124104102567664</v>
      </c>
    </row>
    <row r="121" spans="1:15" x14ac:dyDescent="0.2">
      <c r="A121" s="7">
        <v>35034</v>
      </c>
      <c r="B121" s="9">
        <v>1060.660034</v>
      </c>
      <c r="C121" s="9">
        <f t="shared" si="10"/>
        <v>23.359985000000052</v>
      </c>
      <c r="D121" s="9">
        <v>15.471666769841271</v>
      </c>
      <c r="E121" s="9">
        <f t="shared" si="6"/>
        <v>62.225564500255359</v>
      </c>
      <c r="F121" s="9">
        <v>22759.030229646145</v>
      </c>
      <c r="G121" s="9">
        <f t="shared" si="11"/>
        <v>150.86096323981943</v>
      </c>
      <c r="H121" s="9">
        <f t="shared" si="7"/>
        <v>5.2288664083490859E-2</v>
      </c>
      <c r="I121" s="9">
        <f t="shared" si="8"/>
        <v>1.4296266610345961E-4</v>
      </c>
      <c r="J121" s="9">
        <v>2.6666289999999998E-3</v>
      </c>
      <c r="K121" s="21">
        <v>-7.5534420818980735E-2</v>
      </c>
      <c r="L121" s="9">
        <f t="shared" si="9"/>
        <v>7.4753268243640651E-6</v>
      </c>
      <c r="M121" s="9">
        <v>3.0240212770000001</v>
      </c>
      <c r="N121" s="9">
        <v>2.6950730000000001E-3</v>
      </c>
      <c r="O121" s="21">
        <v>7.0124104102567664</v>
      </c>
    </row>
    <row r="122" spans="1:15" x14ac:dyDescent="0.2">
      <c r="A122" s="7">
        <v>35065</v>
      </c>
      <c r="B122" s="9">
        <v>1052.829956</v>
      </c>
      <c r="C122" s="9">
        <f t="shared" si="10"/>
        <v>-7.8300779999999577</v>
      </c>
      <c r="D122" s="9">
        <v>15.471666769841271</v>
      </c>
      <c r="E122" s="9">
        <f t="shared" si="6"/>
        <v>542.97130931882305</v>
      </c>
      <c r="F122" s="9">
        <v>22759.030229646145</v>
      </c>
      <c r="G122" s="9">
        <f t="shared" si="11"/>
        <v>150.86096323981943</v>
      </c>
      <c r="H122" s="9">
        <f t="shared" si="7"/>
        <v>-0.15445841170189997</v>
      </c>
      <c r="I122" s="9">
        <f t="shared" si="8"/>
        <v>-3.6849762573732637E-3</v>
      </c>
      <c r="J122" s="9">
        <v>2.6666289999999998E-3</v>
      </c>
      <c r="K122" s="21">
        <v>-7.5534420818980735E-2</v>
      </c>
      <c r="L122" s="9">
        <f t="shared" si="9"/>
        <v>5.6917557987308607E-4</v>
      </c>
      <c r="M122" s="9">
        <v>3.0240212770000001</v>
      </c>
      <c r="N122" s="9">
        <v>2.6950730000000001E-3</v>
      </c>
      <c r="O122" s="21">
        <v>7.0124104102567664</v>
      </c>
    </row>
    <row r="123" spans="1:15" x14ac:dyDescent="0.2">
      <c r="A123" s="7">
        <v>35096</v>
      </c>
      <c r="B123" s="9">
        <v>1058.26001</v>
      </c>
      <c r="C123" s="9">
        <f t="shared" si="10"/>
        <v>5.4300539999999273</v>
      </c>
      <c r="D123" s="9">
        <v>15.471666769841271</v>
      </c>
      <c r="E123" s="9">
        <f t="shared" si="6"/>
        <v>100.83398701944074</v>
      </c>
      <c r="F123" s="9">
        <v>22759.030229646145</v>
      </c>
      <c r="G123" s="9">
        <f t="shared" si="11"/>
        <v>150.86096323981943</v>
      </c>
      <c r="H123" s="9">
        <f t="shared" si="7"/>
        <v>-6.656203536151678E-2</v>
      </c>
      <c r="I123" s="9">
        <f t="shared" si="8"/>
        <v>-2.9490340062416145E-4</v>
      </c>
      <c r="J123" s="9">
        <v>2.6666289999999998E-3</v>
      </c>
      <c r="K123" s="21">
        <v>-7.5534420818980735E-2</v>
      </c>
      <c r="L123" s="9">
        <f t="shared" si="9"/>
        <v>1.9629370580576985E-5</v>
      </c>
      <c r="M123" s="9">
        <v>3.0240212770000001</v>
      </c>
      <c r="N123" s="9">
        <v>2.6950730000000001E-3</v>
      </c>
      <c r="O123" s="21">
        <v>7.0124104102567664</v>
      </c>
    </row>
    <row r="124" spans="1:15" x14ac:dyDescent="0.2">
      <c r="A124" s="7">
        <v>35125</v>
      </c>
      <c r="B124" s="9">
        <v>1098.9399410000001</v>
      </c>
      <c r="C124" s="9">
        <f t="shared" si="10"/>
        <v>40.679931000000124</v>
      </c>
      <c r="D124" s="9">
        <v>15.471666769841271</v>
      </c>
      <c r="E124" s="9">
        <f t="shared" si="6"/>
        <v>635.45658549750635</v>
      </c>
      <c r="F124" s="9">
        <v>22759.030229646145</v>
      </c>
      <c r="G124" s="9">
        <f t="shared" si="11"/>
        <v>150.86096323981943</v>
      </c>
      <c r="H124" s="9">
        <f t="shared" si="7"/>
        <v>0.16709600475032091</v>
      </c>
      <c r="I124" s="9">
        <f t="shared" si="8"/>
        <v>4.6655000480029215E-3</v>
      </c>
      <c r="J124" s="9">
        <v>2.6666289999999998E-3</v>
      </c>
      <c r="K124" s="21">
        <v>-7.5534420818980735E-2</v>
      </c>
      <c r="L124" s="9">
        <f t="shared" si="9"/>
        <v>7.7958641818371864E-4</v>
      </c>
      <c r="M124" s="9">
        <v>3.0240212770000001</v>
      </c>
      <c r="N124" s="9">
        <v>2.6950730000000001E-3</v>
      </c>
      <c r="O124" s="21">
        <v>7.0124104102567664</v>
      </c>
    </row>
    <row r="125" spans="1:15" x14ac:dyDescent="0.2">
      <c r="A125" s="7">
        <v>35156</v>
      </c>
      <c r="B125" s="9">
        <v>1105.7700199999999</v>
      </c>
      <c r="C125" s="9">
        <f t="shared" si="10"/>
        <v>6.8300789999998415</v>
      </c>
      <c r="D125" s="9">
        <v>15.471666769841271</v>
      </c>
      <c r="E125" s="9">
        <f t="shared" si="6"/>
        <v>74.677039183872964</v>
      </c>
      <c r="F125" s="9">
        <v>22759.030229646145</v>
      </c>
      <c r="G125" s="9">
        <f t="shared" si="11"/>
        <v>150.86096323981943</v>
      </c>
      <c r="H125" s="9">
        <f t="shared" si="7"/>
        <v>-5.7281801628855704E-2</v>
      </c>
      <c r="I125" s="9">
        <f t="shared" si="8"/>
        <v>-1.8795332233395443E-4</v>
      </c>
      <c r="J125" s="9">
        <v>2.6666289999999998E-3</v>
      </c>
      <c r="K125" s="21">
        <v>-7.5534420818980735E-2</v>
      </c>
      <c r="L125" s="9">
        <f t="shared" si="9"/>
        <v>1.0766304925417952E-5</v>
      </c>
      <c r="M125" s="9">
        <v>3.0240212770000001</v>
      </c>
      <c r="N125" s="9">
        <v>2.6950730000000001E-3</v>
      </c>
      <c r="O125" s="21">
        <v>7.0124104102567664</v>
      </c>
    </row>
    <row r="126" spans="1:15" x14ac:dyDescent="0.2">
      <c r="A126" s="7">
        <v>35186</v>
      </c>
      <c r="B126" s="9">
        <v>1190.4799800000001</v>
      </c>
      <c r="C126" s="9">
        <f t="shared" si="10"/>
        <v>84.709960000000137</v>
      </c>
      <c r="D126" s="9">
        <v>15.471666769841271</v>
      </c>
      <c r="E126" s="9">
        <f t="shared" si="6"/>
        <v>4793.941249425462</v>
      </c>
      <c r="F126" s="9">
        <v>22759.030229646145</v>
      </c>
      <c r="G126" s="9">
        <f t="shared" si="11"/>
        <v>150.86096323981943</v>
      </c>
      <c r="H126" s="9">
        <f t="shared" si="7"/>
        <v>0.45895433612002523</v>
      </c>
      <c r="I126" s="9">
        <f t="shared" si="8"/>
        <v>9.6673720335520422E-2</v>
      </c>
      <c r="J126" s="9">
        <v>2.6666289999999998E-3</v>
      </c>
      <c r="K126" s="21">
        <v>-7.5534420818980735E-2</v>
      </c>
      <c r="L126" s="9">
        <f t="shared" si="9"/>
        <v>4.4368823136841755E-2</v>
      </c>
      <c r="M126" s="9">
        <v>3.0240212770000001</v>
      </c>
      <c r="N126" s="9">
        <v>2.6950730000000001E-3</v>
      </c>
      <c r="O126" s="21">
        <v>7.0124104102567664</v>
      </c>
    </row>
    <row r="127" spans="1:15" x14ac:dyDescent="0.2">
      <c r="A127" s="7">
        <v>35217</v>
      </c>
      <c r="B127" s="9">
        <v>1242.540039</v>
      </c>
      <c r="C127" s="9">
        <f t="shared" si="10"/>
        <v>52.06005899999991</v>
      </c>
      <c r="D127" s="9">
        <v>15.471666769841271</v>
      </c>
      <c r="E127" s="9">
        <f t="shared" si="6"/>
        <v>1338.7104459879331</v>
      </c>
      <c r="F127" s="9">
        <v>22759.030229646145</v>
      </c>
      <c r="G127" s="9">
        <f t="shared" si="11"/>
        <v>150.86096323981943</v>
      </c>
      <c r="H127" s="9">
        <f t="shared" si="7"/>
        <v>0.24253054895317819</v>
      </c>
      <c r="I127" s="9">
        <f t="shared" si="8"/>
        <v>1.4265905712093052E-2</v>
      </c>
      <c r="J127" s="9">
        <v>2.6666289999999998E-3</v>
      </c>
      <c r="K127" s="21">
        <v>-7.5534420818980735E-2</v>
      </c>
      <c r="L127" s="9">
        <f t="shared" si="9"/>
        <v>3.4599179436682085E-3</v>
      </c>
      <c r="M127" s="9">
        <v>3.0240212770000001</v>
      </c>
      <c r="N127" s="9">
        <v>2.6950730000000001E-3</v>
      </c>
      <c r="O127" s="21">
        <v>7.0124104102567664</v>
      </c>
    </row>
    <row r="128" spans="1:15" x14ac:dyDescent="0.2">
      <c r="A128" s="7">
        <v>35247</v>
      </c>
      <c r="B128" s="9">
        <v>1185.6400149999999</v>
      </c>
      <c r="C128" s="9">
        <f t="shared" si="10"/>
        <v>-56.90002400000003</v>
      </c>
      <c r="D128" s="9">
        <v>15.471666769841271</v>
      </c>
      <c r="E128" s="9">
        <f t="shared" si="6"/>
        <v>5237.6616248855335</v>
      </c>
      <c r="F128" s="9">
        <v>22759.030229646145</v>
      </c>
      <c r="G128" s="9">
        <f t="shared" si="11"/>
        <v>150.86096323981943</v>
      </c>
      <c r="H128" s="9">
        <f t="shared" si="7"/>
        <v>-0.47972443775792462</v>
      </c>
      <c r="I128" s="9">
        <f t="shared" si="8"/>
        <v>-0.11040164070310374</v>
      </c>
      <c r="J128" s="9">
        <v>2.6666289999999998E-3</v>
      </c>
      <c r="K128" s="21">
        <v>-7.5534420818980735E-2</v>
      </c>
      <c r="L128" s="9">
        <f t="shared" si="9"/>
        <v>5.296236501384885E-2</v>
      </c>
      <c r="M128" s="9">
        <v>3.0240212770000001</v>
      </c>
      <c r="N128" s="9">
        <v>2.6950730000000001E-3</v>
      </c>
      <c r="O128" s="21">
        <v>7.0124104102567664</v>
      </c>
    </row>
    <row r="129" spans="1:15" x14ac:dyDescent="0.2">
      <c r="A129" s="7">
        <v>35278</v>
      </c>
      <c r="B129" s="9">
        <v>1081.339966</v>
      </c>
      <c r="C129" s="9">
        <f t="shared" si="10"/>
        <v>-104.30004899999994</v>
      </c>
      <c r="D129" s="9">
        <v>15.471666769841271</v>
      </c>
      <c r="E129" s="9">
        <f t="shared" si="6"/>
        <v>14345.263898451632</v>
      </c>
      <c r="F129" s="9">
        <v>22759.030229646145</v>
      </c>
      <c r="G129" s="9">
        <f t="shared" si="11"/>
        <v>150.86096323981943</v>
      </c>
      <c r="H129" s="9">
        <f t="shared" si="7"/>
        <v>-0.7939211920544581</v>
      </c>
      <c r="I129" s="9">
        <f t="shared" si="8"/>
        <v>-0.50041714869551257</v>
      </c>
      <c r="J129" s="9">
        <v>2.6666289999999998E-3</v>
      </c>
      <c r="K129" s="21">
        <v>-7.5534420818980735E-2</v>
      </c>
      <c r="L129" s="9">
        <f t="shared" si="9"/>
        <v>0.3972917792168344</v>
      </c>
      <c r="M129" s="9">
        <v>3.0240212770000001</v>
      </c>
      <c r="N129" s="9">
        <v>2.6950730000000001E-3</v>
      </c>
      <c r="O129" s="21">
        <v>7.0124104102567664</v>
      </c>
    </row>
    <row r="130" spans="1:15" x14ac:dyDescent="0.2">
      <c r="A130" s="7">
        <v>35309</v>
      </c>
      <c r="B130" s="9">
        <v>1133.3000489999999</v>
      </c>
      <c r="C130" s="9">
        <f t="shared" si="10"/>
        <v>51.960082999999941</v>
      </c>
      <c r="D130" s="9">
        <v>15.471666769841271</v>
      </c>
      <c r="E130" s="9">
        <f t="shared" si="6"/>
        <v>1331.4045189853066</v>
      </c>
      <c r="F130" s="9">
        <v>22759.030229646145</v>
      </c>
      <c r="G130" s="9">
        <f t="shared" si="11"/>
        <v>150.86096323981943</v>
      </c>
      <c r="H130" s="9">
        <f t="shared" si="7"/>
        <v>0.24186784603883288</v>
      </c>
      <c r="I130" s="9">
        <f t="shared" si="8"/>
        <v>1.4149282283296623E-2</v>
      </c>
      <c r="J130" s="9">
        <v>2.6666289999999998E-3</v>
      </c>
      <c r="K130" s="21">
        <v>-7.5534420818980735E-2</v>
      </c>
      <c r="L130" s="9">
        <f t="shared" si="9"/>
        <v>3.4222564288563738E-3</v>
      </c>
      <c r="M130" s="9">
        <v>3.0240212770000001</v>
      </c>
      <c r="N130" s="9">
        <v>2.6950730000000001E-3</v>
      </c>
      <c r="O130" s="21">
        <v>7.0124104102567664</v>
      </c>
    </row>
    <row r="131" spans="1:15" x14ac:dyDescent="0.2">
      <c r="A131" s="7">
        <v>35339</v>
      </c>
      <c r="B131" s="9">
        <v>1223.7299800000001</v>
      </c>
      <c r="C131" s="9">
        <f t="shared" si="10"/>
        <v>90.429931000000124</v>
      </c>
      <c r="D131" s="9">
        <v>15.471666769841271</v>
      </c>
      <c r="E131" s="9">
        <f t="shared" si="6"/>
        <v>5618.7413763983113</v>
      </c>
      <c r="F131" s="9">
        <v>22759.030229646145</v>
      </c>
      <c r="G131" s="9">
        <f t="shared" si="11"/>
        <v>150.86096323981943</v>
      </c>
      <c r="H131" s="9">
        <f t="shared" si="7"/>
        <v>0.49686985036016112</v>
      </c>
      <c r="I131" s="9">
        <f t="shared" si="8"/>
        <v>0.12266705385657728</v>
      </c>
      <c r="J131" s="9">
        <v>2.6666289999999998E-3</v>
      </c>
      <c r="K131" s="21">
        <v>-7.5534420818980735E-2</v>
      </c>
      <c r="L131" s="9">
        <f t="shared" si="9"/>
        <v>6.0949560693839375E-2</v>
      </c>
      <c r="M131" s="9">
        <v>3.0240212770000001</v>
      </c>
      <c r="N131" s="9">
        <v>2.6950730000000001E-3</v>
      </c>
      <c r="O131" s="21">
        <v>7.0124104102567664</v>
      </c>
    </row>
    <row r="132" spans="1:15" x14ac:dyDescent="0.2">
      <c r="A132" s="7">
        <v>35370</v>
      </c>
      <c r="B132" s="9">
        <v>1223.719971</v>
      </c>
      <c r="C132" s="9">
        <f t="shared" si="10"/>
        <v>-1.0009000000081869E-2</v>
      </c>
      <c r="D132" s="9">
        <v>15.471666769841271</v>
      </c>
      <c r="E132" s="9">
        <f t="shared" ref="E132:E195" si="12">(C132-D132)^2</f>
        <v>239.68228464249285</v>
      </c>
      <c r="F132" s="9">
        <v>22759.030229646145</v>
      </c>
      <c r="G132" s="9">
        <f t="shared" si="11"/>
        <v>150.86096323981943</v>
      </c>
      <c r="H132" s="9">
        <f t="shared" ref="H132:H195" si="13">(C132-D132)/G132</f>
        <v>-0.10262214583126165</v>
      </c>
      <c r="I132" s="9">
        <f t="shared" ref="I132:I195" si="14">H132^3</f>
        <v>-1.0807450985197049E-3</v>
      </c>
      <c r="J132" s="9">
        <v>2.6666289999999998E-3</v>
      </c>
      <c r="K132" s="21">
        <v>-7.5534420818980735E-2</v>
      </c>
      <c r="L132" s="9">
        <f t="shared" ref="L132:L195" si="15">H132^4</f>
        <v>1.109083811067104E-4</v>
      </c>
      <c r="M132" s="9">
        <v>3.0240212770000001</v>
      </c>
      <c r="N132" s="9">
        <v>2.6950730000000001E-3</v>
      </c>
      <c r="O132" s="21">
        <v>7.0124104102567664</v>
      </c>
    </row>
    <row r="133" spans="1:15" x14ac:dyDescent="0.2">
      <c r="A133" s="7">
        <v>35400</v>
      </c>
      <c r="B133" s="9">
        <v>1294.780029</v>
      </c>
      <c r="C133" s="9">
        <f t="shared" ref="C133:C196" si="16">B133-B132</f>
        <v>71.060058000000026</v>
      </c>
      <c r="D133" s="9">
        <v>15.471666769841271</v>
      </c>
      <c r="E133" s="9">
        <f t="shared" si="12"/>
        <v>3090.0692395571909</v>
      </c>
      <c r="F133" s="9">
        <v>22759.030229646145</v>
      </c>
      <c r="G133" s="9">
        <f t="shared" ref="G133:G196" si="17">F133^(1/2)</f>
        <v>150.86096323981943</v>
      </c>
      <c r="H133" s="9">
        <f t="shared" si="13"/>
        <v>0.36847432255746276</v>
      </c>
      <c r="I133" s="9">
        <f t="shared" si="14"/>
        <v>5.0028984460784416E-2</v>
      </c>
      <c r="J133" s="9">
        <v>2.6666289999999998E-3</v>
      </c>
      <c r="K133" s="21">
        <v>-7.5534420818980735E-2</v>
      </c>
      <c r="L133" s="9">
        <f t="shared" si="15"/>
        <v>1.843439615742537E-2</v>
      </c>
      <c r="M133" s="9">
        <v>3.0240212770000001</v>
      </c>
      <c r="N133" s="9">
        <v>2.6950730000000001E-3</v>
      </c>
      <c r="O133" s="21">
        <v>7.0124104102567664</v>
      </c>
    </row>
    <row r="134" spans="1:15" x14ac:dyDescent="0.2">
      <c r="A134" s="7">
        <v>35431</v>
      </c>
      <c r="B134" s="9">
        <v>1292.650024</v>
      </c>
      <c r="C134" s="9">
        <f t="shared" si="16"/>
        <v>-2.1300049999999828</v>
      </c>
      <c r="D134" s="9">
        <v>15.471666769841271</v>
      </c>
      <c r="E134" s="9">
        <f t="shared" si="12"/>
        <v>309.8188490932265</v>
      </c>
      <c r="F134" s="9">
        <v>22759.030229646145</v>
      </c>
      <c r="G134" s="9">
        <f t="shared" si="17"/>
        <v>150.86096323981943</v>
      </c>
      <c r="H134" s="9">
        <f t="shared" si="13"/>
        <v>-0.11667479374276811</v>
      </c>
      <c r="I134" s="9">
        <f t="shared" si="14"/>
        <v>-1.5882948416882535E-3</v>
      </c>
      <c r="J134" s="9">
        <v>2.6666289999999998E-3</v>
      </c>
      <c r="K134" s="21">
        <v>-7.5534420818980735E-2</v>
      </c>
      <c r="L134" s="9">
        <f t="shared" si="15"/>
        <v>1.853139730566795E-4</v>
      </c>
      <c r="M134" s="9">
        <v>3.0240212770000001</v>
      </c>
      <c r="N134" s="9">
        <v>2.6950730000000001E-3</v>
      </c>
      <c r="O134" s="21">
        <v>7.0124104102567664</v>
      </c>
    </row>
    <row r="135" spans="1:15" x14ac:dyDescent="0.2">
      <c r="A135" s="7">
        <v>35462</v>
      </c>
      <c r="B135" s="9">
        <v>1383.969971</v>
      </c>
      <c r="C135" s="9">
        <f t="shared" si="16"/>
        <v>91.319946999999956</v>
      </c>
      <c r="D135" s="9">
        <v>15.471666769841271</v>
      </c>
      <c r="E135" s="9">
        <f t="shared" si="12"/>
        <v>5752.9616138726797</v>
      </c>
      <c r="F135" s="9">
        <v>22759.030229646145</v>
      </c>
      <c r="G135" s="9">
        <f t="shared" si="17"/>
        <v>150.86096323981943</v>
      </c>
      <c r="H135" s="9">
        <f t="shared" si="13"/>
        <v>0.50276942822898996</v>
      </c>
      <c r="I135" s="9">
        <f t="shared" si="14"/>
        <v>0.12708859701159006</v>
      </c>
      <c r="J135" s="9">
        <v>2.6666289999999998E-3</v>
      </c>
      <c r="K135" s="21">
        <v>-7.5534420818980735E-2</v>
      </c>
      <c r="L135" s="9">
        <f t="shared" si="15"/>
        <v>6.3896261253941655E-2</v>
      </c>
      <c r="M135" s="9">
        <v>3.0240212770000001</v>
      </c>
      <c r="N135" s="9">
        <v>2.6950730000000001E-3</v>
      </c>
      <c r="O135" s="21">
        <v>7.0124104102567664</v>
      </c>
    </row>
    <row r="136" spans="1:15" x14ac:dyDescent="0.2">
      <c r="A136" s="7">
        <v>35490</v>
      </c>
      <c r="B136" s="9">
        <v>1306.209961</v>
      </c>
      <c r="C136" s="9">
        <f t="shared" si="16"/>
        <v>-77.760009999999966</v>
      </c>
      <c r="D136" s="9">
        <v>15.471666769841271</v>
      </c>
      <c r="E136" s="9">
        <f t="shared" si="12"/>
        <v>8692.1455533161552</v>
      </c>
      <c r="F136" s="9">
        <v>22759.030229646145</v>
      </c>
      <c r="G136" s="9">
        <f t="shared" si="17"/>
        <v>150.86096323981943</v>
      </c>
      <c r="H136" s="9">
        <f t="shared" si="13"/>
        <v>-0.61799735841294789</v>
      </c>
      <c r="I136" s="9">
        <f t="shared" si="14"/>
        <v>-0.23602600535645729</v>
      </c>
      <c r="J136" s="9">
        <v>2.6666289999999998E-3</v>
      </c>
      <c r="K136" s="21">
        <v>-7.5534420818980735E-2</v>
      </c>
      <c r="L136" s="9">
        <f t="shared" si="15"/>
        <v>0.14586344782705091</v>
      </c>
      <c r="M136" s="9">
        <v>3.0240212770000001</v>
      </c>
      <c r="N136" s="9">
        <v>2.6950730000000001E-3</v>
      </c>
      <c r="O136" s="21">
        <v>7.0124104102567664</v>
      </c>
    </row>
    <row r="137" spans="1:15" x14ac:dyDescent="0.2">
      <c r="A137" s="7">
        <v>35521</v>
      </c>
      <c r="B137" s="9">
        <v>1211.280029</v>
      </c>
      <c r="C137" s="9">
        <f t="shared" si="16"/>
        <v>-94.929932000000008</v>
      </c>
      <c r="D137" s="9">
        <v>15.471666769841271</v>
      </c>
      <c r="E137" s="9">
        <f t="shared" si="12"/>
        <v>12188.51301093702</v>
      </c>
      <c r="F137" s="9">
        <v>22759.030229646145</v>
      </c>
      <c r="G137" s="9">
        <f t="shared" si="17"/>
        <v>150.86096323981943</v>
      </c>
      <c r="H137" s="9">
        <f t="shared" si="13"/>
        <v>-0.73181024699105868</v>
      </c>
      <c r="I137" s="9">
        <f t="shared" si="14"/>
        <v>-0.39191822441400365</v>
      </c>
      <c r="J137" s="9">
        <v>2.6666289999999998E-3</v>
      </c>
      <c r="K137" s="21">
        <v>-7.5534420818980735E-2</v>
      </c>
      <c r="L137" s="9">
        <f t="shared" si="15"/>
        <v>0.28680977260870916</v>
      </c>
      <c r="M137" s="9">
        <v>3.0240212770000001</v>
      </c>
      <c r="N137" s="9">
        <v>2.6950730000000001E-3</v>
      </c>
      <c r="O137" s="21">
        <v>7.0124104102567664</v>
      </c>
    </row>
    <row r="138" spans="1:15" x14ac:dyDescent="0.2">
      <c r="A138" s="7">
        <v>35551</v>
      </c>
      <c r="B138" s="9">
        <v>1263.9300539999999</v>
      </c>
      <c r="C138" s="9">
        <f t="shared" si="16"/>
        <v>52.650024999999914</v>
      </c>
      <c r="D138" s="9">
        <v>15.471666769841271</v>
      </c>
      <c r="E138" s="9">
        <f t="shared" si="12"/>
        <v>1382.2303206900049</v>
      </c>
      <c r="F138" s="9">
        <v>22759.030229646145</v>
      </c>
      <c r="G138" s="9">
        <f t="shared" si="17"/>
        <v>150.86096323981943</v>
      </c>
      <c r="H138" s="9">
        <f t="shared" si="13"/>
        <v>0.24644120938733008</v>
      </c>
      <c r="I138" s="9">
        <f t="shared" si="14"/>
        <v>1.4967180431043265E-2</v>
      </c>
      <c r="J138" s="9">
        <v>2.6666289999999998E-3</v>
      </c>
      <c r="K138" s="21">
        <v>-7.5534420818980735E-2</v>
      </c>
      <c r="L138" s="9">
        <f t="shared" si="15"/>
        <v>3.6885300465446828E-3</v>
      </c>
      <c r="M138" s="9">
        <v>3.0240212770000001</v>
      </c>
      <c r="N138" s="9">
        <v>2.6950730000000001E-3</v>
      </c>
      <c r="O138" s="21">
        <v>7.0124104102567664</v>
      </c>
    </row>
    <row r="139" spans="1:15" x14ac:dyDescent="0.2">
      <c r="A139" s="7">
        <v>35582</v>
      </c>
      <c r="B139" s="9">
        <v>1407.0699460000001</v>
      </c>
      <c r="C139" s="9">
        <f t="shared" si="16"/>
        <v>143.13989200000015</v>
      </c>
      <c r="D139" s="9">
        <v>15.471666769841271</v>
      </c>
      <c r="E139" s="9">
        <f t="shared" si="12"/>
        <v>16299.175733418573</v>
      </c>
      <c r="F139" s="9">
        <v>22759.030229646145</v>
      </c>
      <c r="G139" s="9">
        <f t="shared" si="17"/>
        <v>150.86096323981943</v>
      </c>
      <c r="H139" s="9">
        <f t="shared" si="13"/>
        <v>0.84626415269010502</v>
      </c>
      <c r="I139" s="9">
        <f t="shared" si="14"/>
        <v>0.60606308803180697</v>
      </c>
      <c r="J139" s="9">
        <v>2.6666289999999998E-3</v>
      </c>
      <c r="K139" s="21">
        <v>-7.5534420818980735E-2</v>
      </c>
      <c r="L139" s="9">
        <f t="shared" si="15"/>
        <v>0.51288946566998561</v>
      </c>
      <c r="M139" s="9">
        <v>3.0240212770000001</v>
      </c>
      <c r="N139" s="9">
        <v>2.6950730000000001E-3</v>
      </c>
      <c r="O139" s="21">
        <v>7.0124104102567664</v>
      </c>
    </row>
    <row r="140" spans="1:15" x14ac:dyDescent="0.2">
      <c r="A140" s="7">
        <v>35612</v>
      </c>
      <c r="B140" s="9">
        <v>1442.650024</v>
      </c>
      <c r="C140" s="9">
        <f t="shared" si="16"/>
        <v>35.580077999999958</v>
      </c>
      <c r="D140" s="9">
        <v>15.471666769841271</v>
      </c>
      <c r="E140" s="9">
        <f t="shared" si="12"/>
        <v>404.348202201172</v>
      </c>
      <c r="F140" s="9">
        <v>22759.030229646145</v>
      </c>
      <c r="G140" s="9">
        <f t="shared" si="17"/>
        <v>150.86096323981943</v>
      </c>
      <c r="H140" s="9">
        <f t="shared" si="13"/>
        <v>0.13329101709494531</v>
      </c>
      <c r="I140" s="9">
        <f t="shared" si="14"/>
        <v>2.3681142205128477E-3</v>
      </c>
      <c r="J140" s="9">
        <v>2.6666289999999998E-3</v>
      </c>
      <c r="K140" s="21">
        <v>-7.5534420818980735E-2</v>
      </c>
      <c r="L140" s="9">
        <f t="shared" si="15"/>
        <v>3.1564835304916111E-4</v>
      </c>
      <c r="M140" s="9">
        <v>3.0240212770000001</v>
      </c>
      <c r="N140" s="9">
        <v>2.6950730000000001E-3</v>
      </c>
      <c r="O140" s="21">
        <v>7.0124104102567664</v>
      </c>
    </row>
    <row r="141" spans="1:15" x14ac:dyDescent="0.2">
      <c r="A141" s="7">
        <v>35643</v>
      </c>
      <c r="B141" s="9">
        <v>1594.670044</v>
      </c>
      <c r="C141" s="9">
        <f t="shared" si="16"/>
        <v>152.02001999999993</v>
      </c>
      <c r="D141" s="9">
        <v>15.471666769841271</v>
      </c>
      <c r="E141" s="9">
        <f t="shared" si="12"/>
        <v>18645.452769868178</v>
      </c>
      <c r="F141" s="9">
        <v>22759.030229646145</v>
      </c>
      <c r="G141" s="9">
        <f t="shared" si="17"/>
        <v>150.86096323981943</v>
      </c>
      <c r="H141" s="9">
        <f t="shared" si="13"/>
        <v>0.9051271468623171</v>
      </c>
      <c r="I141" s="9">
        <f t="shared" si="14"/>
        <v>0.74153007827035455</v>
      </c>
      <c r="J141" s="9">
        <v>2.6666289999999998E-3</v>
      </c>
      <c r="K141" s="21">
        <v>-7.5534420818980735E-2</v>
      </c>
      <c r="L141" s="9">
        <f t="shared" si="15"/>
        <v>0.67117900405743669</v>
      </c>
      <c r="M141" s="9">
        <v>3.0240212770000001</v>
      </c>
      <c r="N141" s="9">
        <v>2.6950730000000001E-3</v>
      </c>
      <c r="O141" s="21">
        <v>7.0124104102567664</v>
      </c>
    </row>
    <row r="142" spans="1:15" x14ac:dyDescent="0.2">
      <c r="A142" s="7">
        <v>35674</v>
      </c>
      <c r="B142" s="9">
        <v>1595.0699460000001</v>
      </c>
      <c r="C142" s="9">
        <f t="shared" si="16"/>
        <v>0.399902000000111</v>
      </c>
      <c r="D142" s="9">
        <v>15.471666769841271</v>
      </c>
      <c r="E142" s="9">
        <f t="shared" si="12"/>
        <v>227.15809327742514</v>
      </c>
      <c r="F142" s="9">
        <v>22759.030229646145</v>
      </c>
      <c r="G142" s="9">
        <f t="shared" si="17"/>
        <v>150.86096323981943</v>
      </c>
      <c r="H142" s="9">
        <f t="shared" si="13"/>
        <v>-9.9905001573415642E-2</v>
      </c>
      <c r="I142" s="9">
        <f t="shared" si="14"/>
        <v>-9.9715275375545287E-4</v>
      </c>
      <c r="J142" s="9">
        <v>2.6666289999999998E-3</v>
      </c>
      <c r="K142" s="21">
        <v>-7.5534420818980735E-2</v>
      </c>
      <c r="L142" s="9">
        <f t="shared" si="15"/>
        <v>9.9620547432874244E-5</v>
      </c>
      <c r="M142" s="9">
        <v>3.0240212770000001</v>
      </c>
      <c r="N142" s="9">
        <v>2.6950730000000001E-3</v>
      </c>
      <c r="O142" s="21">
        <v>7.0124104102567664</v>
      </c>
    </row>
    <row r="143" spans="1:15" x14ac:dyDescent="0.2">
      <c r="A143" s="7">
        <v>35704</v>
      </c>
      <c r="B143" s="9">
        <v>1690.790039</v>
      </c>
      <c r="C143" s="9">
        <f t="shared" si="16"/>
        <v>95.720092999999906</v>
      </c>
      <c r="D143" s="9">
        <v>15.471666769841271</v>
      </c>
      <c r="E143" s="9">
        <f t="shared" si="12"/>
        <v>6439.8099124172113</v>
      </c>
      <c r="F143" s="9">
        <v>22759.030229646145</v>
      </c>
      <c r="G143" s="9">
        <f t="shared" si="17"/>
        <v>150.86096323981943</v>
      </c>
      <c r="H143" s="9">
        <f t="shared" si="13"/>
        <v>0.53193632406144697</v>
      </c>
      <c r="I143" s="9">
        <f t="shared" si="14"/>
        <v>0.15051470901442446</v>
      </c>
      <c r="J143" s="9">
        <v>2.6666289999999998E-3</v>
      </c>
      <c r="K143" s="21">
        <v>-7.5534420818980735E-2</v>
      </c>
      <c r="L143" s="9">
        <f t="shared" si="15"/>
        <v>8.0064241030311289E-2</v>
      </c>
      <c r="M143" s="9">
        <v>3.0240212770000001</v>
      </c>
      <c r="N143" s="9">
        <v>2.6950730000000001E-3</v>
      </c>
      <c r="O143" s="21">
        <v>7.0124104102567664</v>
      </c>
    </row>
    <row r="144" spans="1:15" x14ac:dyDescent="0.2">
      <c r="A144" s="7">
        <v>35735</v>
      </c>
      <c r="B144" s="9">
        <v>1609.619995</v>
      </c>
      <c r="C144" s="9">
        <f t="shared" si="16"/>
        <v>-81.170043999999962</v>
      </c>
      <c r="D144" s="9">
        <v>15.471666769841271</v>
      </c>
      <c r="E144" s="9">
        <f t="shared" si="12"/>
        <v>9339.6202605216477</v>
      </c>
      <c r="F144" s="9">
        <v>22759.030229646145</v>
      </c>
      <c r="G144" s="9">
        <f t="shared" si="17"/>
        <v>150.86096323981943</v>
      </c>
      <c r="H144" s="9">
        <f t="shared" si="13"/>
        <v>-0.64060117802782834</v>
      </c>
      <c r="I144" s="9">
        <f t="shared" si="14"/>
        <v>-0.26288342169471079</v>
      </c>
      <c r="J144" s="9">
        <v>2.6666289999999998E-3</v>
      </c>
      <c r="K144" s="21">
        <v>-7.5534420818980735E-2</v>
      </c>
      <c r="L144" s="9">
        <f t="shared" si="15"/>
        <v>0.16840342962161811</v>
      </c>
      <c r="M144" s="9">
        <v>3.0240212770000001</v>
      </c>
      <c r="N144" s="9">
        <v>2.6950730000000001E-3</v>
      </c>
      <c r="O144" s="21">
        <v>7.0124104102567664</v>
      </c>
    </row>
    <row r="145" spans="1:15" x14ac:dyDescent="0.2">
      <c r="A145" s="7">
        <v>35765</v>
      </c>
      <c r="B145" s="9">
        <v>1608.5600589999999</v>
      </c>
      <c r="C145" s="9">
        <f t="shared" si="16"/>
        <v>-1.059936000000107</v>
      </c>
      <c r="D145" s="9">
        <v>15.471666769841271</v>
      </c>
      <c r="E145" s="9">
        <f t="shared" si="12"/>
        <v>273.29389013982711</v>
      </c>
      <c r="F145" s="9">
        <v>22759.030229646145</v>
      </c>
      <c r="G145" s="9">
        <f t="shared" si="17"/>
        <v>150.86096323981943</v>
      </c>
      <c r="H145" s="9">
        <f t="shared" si="13"/>
        <v>-0.10958171295487193</v>
      </c>
      <c r="I145" s="9">
        <f t="shared" si="14"/>
        <v>-1.315873845213855E-3</v>
      </c>
      <c r="J145" s="9">
        <v>2.6666289999999998E-3</v>
      </c>
      <c r="K145" s="21">
        <v>-7.5534420818980735E-2</v>
      </c>
      <c r="L145" s="9">
        <f t="shared" si="15"/>
        <v>1.4419570999104825E-4</v>
      </c>
      <c r="M145" s="9">
        <v>3.0240212770000001</v>
      </c>
      <c r="N145" s="9">
        <v>2.6950730000000001E-3</v>
      </c>
      <c r="O145" s="21">
        <v>7.0124104102567664</v>
      </c>
    </row>
    <row r="146" spans="1:15" x14ac:dyDescent="0.2">
      <c r="A146" s="7">
        <v>35796</v>
      </c>
      <c r="B146" s="9">
        <v>1574.099976</v>
      </c>
      <c r="C146" s="9">
        <f t="shared" si="16"/>
        <v>-34.460082999999941</v>
      </c>
      <c r="D146" s="9">
        <v>15.471666769841271</v>
      </c>
      <c r="E146" s="9">
        <f t="shared" si="12"/>
        <v>2493.1796350780378</v>
      </c>
      <c r="F146" s="9">
        <v>22759.030229646145</v>
      </c>
      <c r="G146" s="9">
        <f t="shared" si="17"/>
        <v>150.86096323981943</v>
      </c>
      <c r="H146" s="9">
        <f t="shared" si="13"/>
        <v>-0.33097859577143302</v>
      </c>
      <c r="I146" s="9">
        <f t="shared" si="14"/>
        <v>-3.6257656248866128E-2</v>
      </c>
      <c r="J146" s="9">
        <v>2.6666289999999998E-3</v>
      </c>
      <c r="K146" s="21">
        <v>-7.5534420818980735E-2</v>
      </c>
      <c r="L146" s="9">
        <f t="shared" si="15"/>
        <v>1.2000508151213033E-2</v>
      </c>
      <c r="M146" s="9">
        <v>3.0240212770000001</v>
      </c>
      <c r="N146" s="9">
        <v>2.6950730000000001E-3</v>
      </c>
      <c r="O146" s="21">
        <v>7.0124104102567664</v>
      </c>
    </row>
    <row r="147" spans="1:15" x14ac:dyDescent="0.2">
      <c r="A147" s="7">
        <v>35827</v>
      </c>
      <c r="B147" s="9">
        <v>1640.0600589999999</v>
      </c>
      <c r="C147" s="9">
        <f t="shared" si="16"/>
        <v>65.960082999999941</v>
      </c>
      <c r="D147" s="9">
        <v>15.471666769841271</v>
      </c>
      <c r="E147" s="9">
        <f t="shared" si="12"/>
        <v>2549.0801734297493</v>
      </c>
      <c r="F147" s="9">
        <v>22759.030229646145</v>
      </c>
      <c r="G147" s="9">
        <f t="shared" si="17"/>
        <v>150.86096323981943</v>
      </c>
      <c r="H147" s="9">
        <f t="shared" si="13"/>
        <v>0.33466852621044618</v>
      </c>
      <c r="I147" s="9">
        <f t="shared" si="14"/>
        <v>3.7483886449728859E-2</v>
      </c>
      <c r="J147" s="9">
        <v>2.6666289999999998E-3</v>
      </c>
      <c r="K147" s="21">
        <v>-7.5534420818980735E-2</v>
      </c>
      <c r="L147" s="9">
        <f t="shared" si="15"/>
        <v>1.2544677034770472E-2</v>
      </c>
      <c r="M147" s="9">
        <v>3.0240212770000001</v>
      </c>
      <c r="N147" s="9">
        <v>2.6950730000000001E-3</v>
      </c>
      <c r="O147" s="21">
        <v>7.0124104102567664</v>
      </c>
    </row>
    <row r="148" spans="1:15" x14ac:dyDescent="0.2">
      <c r="A148" s="7">
        <v>35855</v>
      </c>
      <c r="B148" s="9">
        <v>1778.719971</v>
      </c>
      <c r="C148" s="9">
        <f t="shared" si="16"/>
        <v>138.65991200000008</v>
      </c>
      <c r="D148" s="9">
        <v>15.471666769841271</v>
      </c>
      <c r="E148" s="9">
        <f t="shared" si="12"/>
        <v>15175.343762885743</v>
      </c>
      <c r="F148" s="9">
        <v>22759.030229646145</v>
      </c>
      <c r="G148" s="9">
        <f t="shared" si="17"/>
        <v>150.86096323981943</v>
      </c>
      <c r="H148" s="9">
        <f t="shared" si="13"/>
        <v>0.81656806760758849</v>
      </c>
      <c r="I148" s="9">
        <f t="shared" si="14"/>
        <v>0.54447403982964626</v>
      </c>
      <c r="J148" s="9">
        <v>2.6666289999999998E-3</v>
      </c>
      <c r="K148" s="21">
        <v>-7.5534420818980735E-2</v>
      </c>
      <c r="L148" s="9">
        <f t="shared" si="15"/>
        <v>0.44460011456619142</v>
      </c>
      <c r="M148" s="9">
        <v>3.0240212770000001</v>
      </c>
      <c r="N148" s="9">
        <v>2.6950730000000001E-3</v>
      </c>
      <c r="O148" s="21">
        <v>7.0124104102567664</v>
      </c>
    </row>
    <row r="149" spans="1:15" x14ac:dyDescent="0.2">
      <c r="A149" s="7">
        <v>35886</v>
      </c>
      <c r="B149" s="9">
        <v>1838.150024</v>
      </c>
      <c r="C149" s="9">
        <f t="shared" si="16"/>
        <v>59.430053000000044</v>
      </c>
      <c r="D149" s="9">
        <v>15.471666769841271</v>
      </c>
      <c r="E149" s="9">
        <f t="shared" si="12"/>
        <v>1932.3397199598123</v>
      </c>
      <c r="F149" s="9">
        <v>22759.030229646145</v>
      </c>
      <c r="G149" s="9">
        <f t="shared" si="17"/>
        <v>150.86096323981943</v>
      </c>
      <c r="H149" s="9">
        <f t="shared" si="13"/>
        <v>0.29138343867180116</v>
      </c>
      <c r="I149" s="9">
        <f t="shared" si="14"/>
        <v>2.4739709319888257E-2</v>
      </c>
      <c r="J149" s="9">
        <v>2.6666289999999998E-3</v>
      </c>
      <c r="K149" s="21">
        <v>-7.5534420818980735E-2</v>
      </c>
      <c r="L149" s="9">
        <f t="shared" si="15"/>
        <v>7.2087415733698475E-3</v>
      </c>
      <c r="M149" s="9">
        <v>3.0240212770000001</v>
      </c>
      <c r="N149" s="9">
        <v>2.6950730000000001E-3</v>
      </c>
      <c r="O149" s="21">
        <v>7.0124104102567664</v>
      </c>
    </row>
    <row r="150" spans="1:15" x14ac:dyDescent="0.2">
      <c r="A150" s="7">
        <v>35916</v>
      </c>
      <c r="B150" s="9">
        <v>1871.8100589999999</v>
      </c>
      <c r="C150" s="9">
        <f t="shared" si="16"/>
        <v>33.66003499999988</v>
      </c>
      <c r="D150" s="9">
        <v>15.471666769841271</v>
      </c>
      <c r="E150" s="9">
        <f t="shared" si="12"/>
        <v>330.81673887584304</v>
      </c>
      <c r="F150" s="9">
        <v>22759.030229646145</v>
      </c>
      <c r="G150" s="9">
        <f t="shared" si="17"/>
        <v>150.86096323981943</v>
      </c>
      <c r="H150" s="9">
        <f t="shared" si="13"/>
        <v>0.12056378164074873</v>
      </c>
      <c r="I150" s="9">
        <f t="shared" si="14"/>
        <v>1.7524699719840325E-3</v>
      </c>
      <c r="J150" s="9">
        <v>2.6666289999999998E-3</v>
      </c>
      <c r="K150" s="21">
        <v>-7.5534420818980735E-2</v>
      </c>
      <c r="L150" s="9">
        <f t="shared" si="15"/>
        <v>2.1128440703425193E-4</v>
      </c>
      <c r="M150" s="9">
        <v>3.0240212770000001</v>
      </c>
      <c r="N150" s="9">
        <v>2.6950730000000001E-3</v>
      </c>
      <c r="O150" s="21">
        <v>7.0124104102567664</v>
      </c>
    </row>
    <row r="151" spans="1:15" x14ac:dyDescent="0.2">
      <c r="A151" s="7">
        <v>35947</v>
      </c>
      <c r="B151" s="9">
        <v>1770.369995</v>
      </c>
      <c r="C151" s="9">
        <f t="shared" si="16"/>
        <v>-101.44006399999989</v>
      </c>
      <c r="D151" s="9">
        <v>15.471666769841271</v>
      </c>
      <c r="E151" s="9">
        <f t="shared" si="12"/>
        <v>13668.352791599827</v>
      </c>
      <c r="F151" s="9">
        <v>22759.030229646145</v>
      </c>
      <c r="G151" s="9">
        <f t="shared" si="17"/>
        <v>150.86096323981943</v>
      </c>
      <c r="H151" s="9">
        <f t="shared" si="13"/>
        <v>-0.77496343824869984</v>
      </c>
      <c r="I151" s="9">
        <f t="shared" si="14"/>
        <v>-0.46541849840229804</v>
      </c>
      <c r="J151" s="9">
        <v>2.6666289999999998E-3</v>
      </c>
      <c r="K151" s="21">
        <v>-7.5534420818980735E-2</v>
      </c>
      <c r="L151" s="9">
        <f t="shared" si="15"/>
        <v>0.36068231974639192</v>
      </c>
      <c r="M151" s="9">
        <v>3.0240212770000001</v>
      </c>
      <c r="N151" s="9">
        <v>2.6950730000000001E-3</v>
      </c>
      <c r="O151" s="21">
        <v>7.0124104102567664</v>
      </c>
    </row>
    <row r="152" spans="1:15" x14ac:dyDescent="0.2">
      <c r="A152" s="7">
        <v>35977</v>
      </c>
      <c r="B152" s="9">
        <v>1904.23999</v>
      </c>
      <c r="C152" s="9">
        <f t="shared" si="16"/>
        <v>133.86999500000002</v>
      </c>
      <c r="D152" s="9">
        <v>15.471666769841271</v>
      </c>
      <c r="E152" s="9">
        <f t="shared" si="12"/>
        <v>14018.164127696404</v>
      </c>
      <c r="F152" s="9">
        <v>22759.030229646145</v>
      </c>
      <c r="G152" s="9">
        <f t="shared" si="17"/>
        <v>150.86096323981943</v>
      </c>
      <c r="H152" s="9">
        <f t="shared" si="13"/>
        <v>0.7848175279243329</v>
      </c>
      <c r="I152" s="9">
        <f t="shared" si="14"/>
        <v>0.48339937184165804</v>
      </c>
      <c r="J152" s="9">
        <v>2.6666289999999998E-3</v>
      </c>
      <c r="K152" s="21">
        <v>-7.5534420818980735E-2</v>
      </c>
      <c r="L152" s="9">
        <f t="shared" si="15"/>
        <v>0.3793803000089454</v>
      </c>
      <c r="M152" s="9">
        <v>3.0240212770000001</v>
      </c>
      <c r="N152" s="9">
        <v>2.6950730000000001E-3</v>
      </c>
      <c r="O152" s="21">
        <v>7.0124104102567664</v>
      </c>
    </row>
    <row r="153" spans="1:15" x14ac:dyDescent="0.2">
      <c r="A153" s="7">
        <v>36008</v>
      </c>
      <c r="B153" s="9">
        <v>1869.719971</v>
      </c>
      <c r="C153" s="9">
        <f t="shared" si="16"/>
        <v>-34.520019000000048</v>
      </c>
      <c r="D153" s="9">
        <v>15.471666769841271</v>
      </c>
      <c r="E153" s="9">
        <f t="shared" si="12"/>
        <v>2499.1686461105551</v>
      </c>
      <c r="F153" s="9">
        <v>22759.030229646145</v>
      </c>
      <c r="G153" s="9">
        <f t="shared" si="17"/>
        <v>150.86096323981943</v>
      </c>
      <c r="H153" s="9">
        <f t="shared" si="13"/>
        <v>-0.33137588874048846</v>
      </c>
      <c r="I153" s="9">
        <f t="shared" si="14"/>
        <v>-3.6388379595298975E-2</v>
      </c>
      <c r="J153" s="9">
        <v>2.6666289999999998E-3</v>
      </c>
      <c r="K153" s="21">
        <v>-7.5534420818980735E-2</v>
      </c>
      <c r="L153" s="9">
        <f t="shared" si="15"/>
        <v>1.2058231628218454E-2</v>
      </c>
      <c r="M153" s="9">
        <v>3.0240212770000001</v>
      </c>
      <c r="N153" s="9">
        <v>2.6950730000000001E-3</v>
      </c>
      <c r="O153" s="21">
        <v>7.0124104102567664</v>
      </c>
    </row>
    <row r="154" spans="1:15" x14ac:dyDescent="0.2">
      <c r="A154" s="7">
        <v>36039</v>
      </c>
      <c r="B154" s="9">
        <v>1509.01001</v>
      </c>
      <c r="C154" s="9">
        <f t="shared" si="16"/>
        <v>-360.70996100000002</v>
      </c>
      <c r="D154" s="9">
        <v>15.471666769841271</v>
      </c>
      <c r="E154" s="9">
        <f t="shared" si="12"/>
        <v>141512.61707156742</v>
      </c>
      <c r="F154" s="9">
        <v>22759.030229646145</v>
      </c>
      <c r="G154" s="9">
        <f t="shared" si="17"/>
        <v>150.86096323981943</v>
      </c>
      <c r="H154" s="9">
        <f t="shared" si="13"/>
        <v>-2.4935650660789959</v>
      </c>
      <c r="I154" s="9">
        <f t="shared" si="14"/>
        <v>-15.504655285330275</v>
      </c>
      <c r="J154" s="9">
        <v>2.6666289999999998E-3</v>
      </c>
      <c r="K154" s="21">
        <v>-7.5534420818980735E-2</v>
      </c>
      <c r="L154" s="9">
        <f t="shared" si="15"/>
        <v>38.661866781096641</v>
      </c>
      <c r="M154" s="9">
        <v>3.0240212770000001</v>
      </c>
      <c r="N154" s="9">
        <v>2.6950730000000001E-3</v>
      </c>
      <c r="O154" s="21">
        <v>7.0124104102567664</v>
      </c>
    </row>
    <row r="155" spans="1:15" x14ac:dyDescent="0.2">
      <c r="A155" s="7">
        <v>36069</v>
      </c>
      <c r="B155" s="9">
        <v>1663.3000489999999</v>
      </c>
      <c r="C155" s="9">
        <f t="shared" si="16"/>
        <v>154.29003899999998</v>
      </c>
      <c r="D155" s="9">
        <v>15.471666769841271</v>
      </c>
      <c r="E155" s="9">
        <f t="shared" si="12"/>
        <v>19270.540468630898</v>
      </c>
      <c r="F155" s="9">
        <v>22759.030229646145</v>
      </c>
      <c r="G155" s="9">
        <f t="shared" si="17"/>
        <v>150.86096323981943</v>
      </c>
      <c r="H155" s="9">
        <f t="shared" si="13"/>
        <v>0.92017424023392347</v>
      </c>
      <c r="I155" s="9">
        <f t="shared" si="14"/>
        <v>0.77913051459992755</v>
      </c>
      <c r="J155" s="9">
        <v>2.6666289999999998E-3</v>
      </c>
      <c r="K155" s="21">
        <v>-7.5534420818980735E-2</v>
      </c>
      <c r="L155" s="9">
        <f t="shared" si="15"/>
        <v>0.71693582931505417</v>
      </c>
      <c r="M155" s="9">
        <v>3.0240212770000001</v>
      </c>
      <c r="N155" s="9">
        <v>2.6950730000000001E-3</v>
      </c>
      <c r="O155" s="21">
        <v>7.0124104102567664</v>
      </c>
    </row>
    <row r="156" spans="1:15" x14ac:dyDescent="0.2">
      <c r="A156" s="7">
        <v>36100</v>
      </c>
      <c r="B156" s="9">
        <v>1783.709961</v>
      </c>
      <c r="C156" s="9">
        <f t="shared" si="16"/>
        <v>120.40991200000008</v>
      </c>
      <c r="D156" s="9">
        <v>15.471666769841271</v>
      </c>
      <c r="E156" s="9">
        <f t="shared" si="12"/>
        <v>11012.035311984946</v>
      </c>
      <c r="F156" s="9">
        <v>22759.030229646145</v>
      </c>
      <c r="G156" s="9">
        <f t="shared" si="17"/>
        <v>150.86096323981943</v>
      </c>
      <c r="H156" s="9">
        <f t="shared" si="13"/>
        <v>0.69559575238387827</v>
      </c>
      <c r="I156" s="9">
        <f t="shared" si="14"/>
        <v>0.33656640510719593</v>
      </c>
      <c r="J156" s="9">
        <v>2.6666289999999998E-3</v>
      </c>
      <c r="K156" s="21">
        <v>-7.5534420818980735E-2</v>
      </c>
      <c r="L156" s="9">
        <f t="shared" si="15"/>
        <v>0.23411416178767713</v>
      </c>
      <c r="M156" s="9">
        <v>3.0240212770000001</v>
      </c>
      <c r="N156" s="9">
        <v>2.6950730000000001E-3</v>
      </c>
      <c r="O156" s="21">
        <v>7.0124104102567664</v>
      </c>
    </row>
    <row r="157" spans="1:15" x14ac:dyDescent="0.2">
      <c r="A157" s="7">
        <v>36130</v>
      </c>
      <c r="B157" s="9">
        <v>1928.51001</v>
      </c>
      <c r="C157" s="9">
        <f t="shared" si="16"/>
        <v>144.80004899999994</v>
      </c>
      <c r="D157" s="9">
        <v>15.471666769841271</v>
      </c>
      <c r="E157" s="9">
        <f t="shared" si="12"/>
        <v>16725.830450270019</v>
      </c>
      <c r="F157" s="9">
        <v>22759.030229646145</v>
      </c>
      <c r="G157" s="9">
        <f t="shared" si="17"/>
        <v>150.86096323981943</v>
      </c>
      <c r="H157" s="9">
        <f t="shared" si="13"/>
        <v>0.85726870260379406</v>
      </c>
      <c r="I157" s="9">
        <f t="shared" si="14"/>
        <v>0.63001502372436302</v>
      </c>
      <c r="J157" s="9">
        <v>2.6666289999999998E-3</v>
      </c>
      <c r="K157" s="21">
        <v>-7.5534420818980735E-2</v>
      </c>
      <c r="L157" s="9">
        <f t="shared" si="15"/>
        <v>0.54009216200908328</v>
      </c>
      <c r="M157" s="9">
        <v>3.0240212770000001</v>
      </c>
      <c r="N157" s="9">
        <v>2.6950730000000001E-3</v>
      </c>
      <c r="O157" s="21">
        <v>7.0124104102567664</v>
      </c>
    </row>
    <row r="158" spans="1:15" x14ac:dyDescent="0.2">
      <c r="A158" s="7">
        <v>36161</v>
      </c>
      <c r="B158" s="9">
        <v>2207.540039</v>
      </c>
      <c r="C158" s="9">
        <f t="shared" si="16"/>
        <v>279.03002900000001</v>
      </c>
      <c r="D158" s="9">
        <v>15.471666769841271</v>
      </c>
      <c r="E158" s="9">
        <f t="shared" si="12"/>
        <v>69463.010301443574</v>
      </c>
      <c r="F158" s="9">
        <v>22759.030229646145</v>
      </c>
      <c r="G158" s="9">
        <f t="shared" si="17"/>
        <v>150.86096323981943</v>
      </c>
      <c r="H158" s="9">
        <f t="shared" si="13"/>
        <v>1.7470282342767987</v>
      </c>
      <c r="I158" s="9">
        <f t="shared" si="14"/>
        <v>5.3321182409787067</v>
      </c>
      <c r="J158" s="9">
        <v>2.6666289999999998E-3</v>
      </c>
      <c r="K158" s="21">
        <v>-7.5534420818980735E-2</v>
      </c>
      <c r="L158" s="9">
        <f t="shared" si="15"/>
        <v>9.3153611154921396</v>
      </c>
      <c r="M158" s="9">
        <v>3.0240212770000001</v>
      </c>
      <c r="N158" s="9">
        <v>2.6950730000000001E-3</v>
      </c>
      <c r="O158" s="21">
        <v>7.0124104102567664</v>
      </c>
    </row>
    <row r="159" spans="1:15" x14ac:dyDescent="0.2">
      <c r="A159" s="7">
        <v>36192</v>
      </c>
      <c r="B159" s="9">
        <v>2522.3798830000001</v>
      </c>
      <c r="C159" s="9">
        <f t="shared" si="16"/>
        <v>314.83984400000008</v>
      </c>
      <c r="D159" s="9">
        <v>15.471666769841271</v>
      </c>
      <c r="E159" s="9">
        <f t="shared" si="12"/>
        <v>89621.305538107787</v>
      </c>
      <c r="F159" s="9">
        <v>22759.030229646145</v>
      </c>
      <c r="G159" s="9">
        <f t="shared" si="17"/>
        <v>150.86096323981943</v>
      </c>
      <c r="H159" s="9">
        <f t="shared" si="13"/>
        <v>1.9843978906210593</v>
      </c>
      <c r="I159" s="9">
        <f t="shared" si="14"/>
        <v>7.8142314443989225</v>
      </c>
      <c r="J159" s="9">
        <v>2.6666289999999998E-3</v>
      </c>
      <c r="K159" s="21">
        <v>-7.5534420818980735E-2</v>
      </c>
      <c r="L159" s="9">
        <f t="shared" si="15"/>
        <v>15.506544395089977</v>
      </c>
      <c r="M159" s="9">
        <v>3.0240212770000001</v>
      </c>
      <c r="N159" s="9">
        <v>2.6950730000000001E-3</v>
      </c>
      <c r="O159" s="21">
        <v>7.0124104102567664</v>
      </c>
    </row>
    <row r="160" spans="1:15" x14ac:dyDescent="0.2">
      <c r="A160" s="7">
        <v>36220</v>
      </c>
      <c r="B160" s="9">
        <v>2286.830078</v>
      </c>
      <c r="C160" s="9">
        <f t="shared" si="16"/>
        <v>-235.54980500000011</v>
      </c>
      <c r="D160" s="9">
        <v>15.471666769841271</v>
      </c>
      <c r="E160" s="9">
        <f t="shared" si="12"/>
        <v>63011.779289497274</v>
      </c>
      <c r="F160" s="9">
        <v>22759.030229646145</v>
      </c>
      <c r="G160" s="9">
        <f t="shared" si="17"/>
        <v>150.86096323981943</v>
      </c>
      <c r="H160" s="9">
        <f t="shared" si="13"/>
        <v>-1.6639259512800513</v>
      </c>
      <c r="I160" s="9">
        <f t="shared" si="14"/>
        <v>-4.6068278717583802</v>
      </c>
      <c r="J160" s="9">
        <v>2.6666289999999998E-3</v>
      </c>
      <c r="K160" s="21">
        <v>-7.5534420818980735E-2</v>
      </c>
      <c r="L160" s="9">
        <f t="shared" si="15"/>
        <v>7.6654204488990167</v>
      </c>
      <c r="M160" s="9">
        <v>3.0240212770000001</v>
      </c>
      <c r="N160" s="9">
        <v>2.6950730000000001E-3</v>
      </c>
      <c r="O160" s="21">
        <v>7.0124104102567664</v>
      </c>
    </row>
    <row r="161" spans="1:15" x14ac:dyDescent="0.2">
      <c r="A161" s="7">
        <v>36251</v>
      </c>
      <c r="B161" s="9">
        <v>2493.070068</v>
      </c>
      <c r="C161" s="9">
        <f t="shared" si="16"/>
        <v>206.23999000000003</v>
      </c>
      <c r="D161" s="9">
        <v>15.471666769841271</v>
      </c>
      <c r="E161" s="9">
        <f t="shared" si="12"/>
        <v>36392.553148046332</v>
      </c>
      <c r="F161" s="9">
        <v>22759.030229646145</v>
      </c>
      <c r="G161" s="9">
        <f t="shared" si="17"/>
        <v>150.86096323981943</v>
      </c>
      <c r="H161" s="9">
        <f t="shared" si="13"/>
        <v>1.2645307250683513</v>
      </c>
      <c r="I161" s="9">
        <f t="shared" si="14"/>
        <v>2.022032624195123</v>
      </c>
      <c r="J161" s="9">
        <v>2.6666289999999998E-3</v>
      </c>
      <c r="K161" s="21">
        <v>-7.5534420818980735E-2</v>
      </c>
      <c r="L161" s="9">
        <f t="shared" si="15"/>
        <v>2.5569223803853198</v>
      </c>
      <c r="M161" s="9">
        <v>3.0240212770000001</v>
      </c>
      <c r="N161" s="9">
        <v>2.6950730000000001E-3</v>
      </c>
      <c r="O161" s="21">
        <v>7.0124104102567664</v>
      </c>
    </row>
    <row r="162" spans="1:15" x14ac:dyDescent="0.2">
      <c r="A162" s="7">
        <v>36281</v>
      </c>
      <c r="B162" s="9">
        <v>2546.330078</v>
      </c>
      <c r="C162" s="9">
        <f t="shared" si="16"/>
        <v>53.260009999999966</v>
      </c>
      <c r="D162" s="9">
        <v>15.471666769841271</v>
      </c>
      <c r="E162" s="9">
        <f t="shared" si="12"/>
        <v>1427.9588840802805</v>
      </c>
      <c r="F162" s="9">
        <v>22759.030229646145</v>
      </c>
      <c r="G162" s="9">
        <f t="shared" si="17"/>
        <v>150.86096323981943</v>
      </c>
      <c r="H162" s="9">
        <f t="shared" si="13"/>
        <v>0.25048456816550768</v>
      </c>
      <c r="I162" s="9">
        <f t="shared" si="14"/>
        <v>1.571603274954262E-2</v>
      </c>
      <c r="J162" s="9">
        <v>2.6666289999999998E-3</v>
      </c>
      <c r="K162" s="21">
        <v>-7.5534420818980735E-2</v>
      </c>
      <c r="L162" s="9">
        <f t="shared" si="15"/>
        <v>3.9366236765441594E-3</v>
      </c>
      <c r="M162" s="9">
        <v>3.0240212770000001</v>
      </c>
      <c r="N162" s="9">
        <v>2.6950730000000001E-3</v>
      </c>
      <c r="O162" s="21">
        <v>7.0124104102567664</v>
      </c>
    </row>
    <row r="163" spans="1:15" x14ac:dyDescent="0.2">
      <c r="A163" s="7">
        <v>36312</v>
      </c>
      <c r="B163" s="9">
        <v>2467.51001</v>
      </c>
      <c r="C163" s="9">
        <f t="shared" si="16"/>
        <v>-78.820067999999992</v>
      </c>
      <c r="D163" s="9">
        <v>15.471666769841271</v>
      </c>
      <c r="E163" s="9">
        <f t="shared" si="12"/>
        <v>8890.931245906093</v>
      </c>
      <c r="F163" s="9">
        <v>22759.030229646145</v>
      </c>
      <c r="G163" s="9">
        <f t="shared" si="17"/>
        <v>150.86096323981943</v>
      </c>
      <c r="H163" s="9">
        <f t="shared" si="13"/>
        <v>-0.62502408008590238</v>
      </c>
      <c r="I163" s="9">
        <f t="shared" si="14"/>
        <v>-0.24416884493790059</v>
      </c>
      <c r="J163" s="9">
        <v>2.6666289999999998E-3</v>
      </c>
      <c r="K163" s="21">
        <v>-7.5534420818980735E-2</v>
      </c>
      <c r="L163" s="9">
        <f t="shared" si="15"/>
        <v>0.15261140769294865</v>
      </c>
      <c r="M163" s="9">
        <v>3.0240212770000001</v>
      </c>
      <c r="N163" s="9">
        <v>2.6950730000000001E-3</v>
      </c>
      <c r="O163" s="21">
        <v>7.0124104102567664</v>
      </c>
    </row>
    <row r="164" spans="1:15" x14ac:dyDescent="0.2">
      <c r="A164" s="7">
        <v>36342</v>
      </c>
      <c r="B164" s="9">
        <v>2692.959961</v>
      </c>
      <c r="C164" s="9">
        <f t="shared" si="16"/>
        <v>225.44995100000006</v>
      </c>
      <c r="D164" s="9">
        <v>15.471666769841271</v>
      </c>
      <c r="E164" s="9">
        <f t="shared" si="12"/>
        <v>44090.879848241348</v>
      </c>
      <c r="F164" s="9">
        <v>22759.030229646145</v>
      </c>
      <c r="G164" s="9">
        <f t="shared" si="17"/>
        <v>150.86096323981943</v>
      </c>
      <c r="H164" s="9">
        <f t="shared" si="13"/>
        <v>1.391866256987649</v>
      </c>
      <c r="I164" s="9">
        <f t="shared" si="14"/>
        <v>2.6964509156336751</v>
      </c>
      <c r="J164" s="9">
        <v>2.6666289999999998E-3</v>
      </c>
      <c r="K164" s="21">
        <v>-7.5534420818980735E-2</v>
      </c>
      <c r="L164" s="9">
        <f t="shared" si="15"/>
        <v>3.7530990430939619</v>
      </c>
      <c r="M164" s="9">
        <v>3.0240212770000001</v>
      </c>
      <c r="N164" s="9">
        <v>2.6950730000000001E-3</v>
      </c>
      <c r="O164" s="21">
        <v>7.0124104102567664</v>
      </c>
    </row>
    <row r="165" spans="1:15" x14ac:dyDescent="0.2">
      <c r="A165" s="7">
        <v>36373</v>
      </c>
      <c r="B165" s="9">
        <v>2638.3100589999999</v>
      </c>
      <c r="C165" s="9">
        <f t="shared" si="16"/>
        <v>-54.649902000000111</v>
      </c>
      <c r="D165" s="9">
        <v>15.471666769841271</v>
      </c>
      <c r="E165" s="9">
        <f t="shared" si="12"/>
        <v>4917.0344067435954</v>
      </c>
      <c r="F165" s="9">
        <v>22759.030229646145</v>
      </c>
      <c r="G165" s="9">
        <f t="shared" si="17"/>
        <v>150.86096323981943</v>
      </c>
      <c r="H165" s="9">
        <f t="shared" si="13"/>
        <v>-0.46480923403870295</v>
      </c>
      <c r="I165" s="9">
        <f t="shared" si="14"/>
        <v>-0.10042093064946787</v>
      </c>
      <c r="J165" s="9">
        <v>2.6666289999999998E-3</v>
      </c>
      <c r="K165" s="21">
        <v>-7.5534420818980735E-2</v>
      </c>
      <c r="L165" s="9">
        <f t="shared" si="15"/>
        <v>4.6676575856632874E-2</v>
      </c>
      <c r="M165" s="9">
        <v>3.0240212770000001</v>
      </c>
      <c r="N165" s="9">
        <v>2.6950730000000001E-3</v>
      </c>
      <c r="O165" s="21">
        <v>7.0124104102567664</v>
      </c>
    </row>
    <row r="166" spans="1:15" x14ac:dyDescent="0.2">
      <c r="A166" s="7">
        <v>36404</v>
      </c>
      <c r="B166" s="9">
        <v>2752.330078</v>
      </c>
      <c r="C166" s="9">
        <f t="shared" si="16"/>
        <v>114.02001900000005</v>
      </c>
      <c r="D166" s="9">
        <v>15.471666769841271</v>
      </c>
      <c r="E166" s="9">
        <f t="shared" si="12"/>
        <v>9711.7777272794392</v>
      </c>
      <c r="F166" s="9">
        <v>22759.030229646145</v>
      </c>
      <c r="G166" s="9">
        <f t="shared" si="17"/>
        <v>150.86096323981943</v>
      </c>
      <c r="H166" s="9">
        <f t="shared" si="13"/>
        <v>0.65323957976789016</v>
      </c>
      <c r="I166" s="9">
        <f t="shared" si="14"/>
        <v>0.27875166636508364</v>
      </c>
      <c r="J166" s="9">
        <v>2.6666289999999998E-3</v>
      </c>
      <c r="K166" s="21">
        <v>-7.5534420818980735E-2</v>
      </c>
      <c r="L166" s="9">
        <f t="shared" si="15"/>
        <v>0.18209162139592636</v>
      </c>
      <c r="M166" s="9">
        <v>3.0240212770000001</v>
      </c>
      <c r="N166" s="9">
        <v>2.6950730000000001E-3</v>
      </c>
      <c r="O166" s="21">
        <v>7.0124104102567664</v>
      </c>
    </row>
    <row r="167" spans="1:15" x14ac:dyDescent="0.2">
      <c r="A167" s="7">
        <v>36434</v>
      </c>
      <c r="B167" s="9">
        <v>2729.040039</v>
      </c>
      <c r="C167" s="9">
        <f t="shared" si="16"/>
        <v>-23.290038999999979</v>
      </c>
      <c r="D167" s="9">
        <v>15.471666769841271</v>
      </c>
      <c r="E167" s="9">
        <f t="shared" si="12"/>
        <v>1502.4698341877445</v>
      </c>
      <c r="F167" s="9">
        <v>22759.030229646145</v>
      </c>
      <c r="G167" s="9">
        <f t="shared" si="17"/>
        <v>150.86096323981943</v>
      </c>
      <c r="H167" s="9">
        <f t="shared" si="13"/>
        <v>-0.25693661857522981</v>
      </c>
      <c r="I167" s="9">
        <f t="shared" si="14"/>
        <v>-1.6962037257836505E-2</v>
      </c>
      <c r="J167" s="9">
        <v>2.6666289999999998E-3</v>
      </c>
      <c r="K167" s="21">
        <v>-7.5534420818980735E-2</v>
      </c>
      <c r="L167" s="9">
        <f t="shared" si="15"/>
        <v>4.358168497175575E-3</v>
      </c>
      <c r="M167" s="9">
        <v>3.0240212770000001</v>
      </c>
      <c r="N167" s="9">
        <v>2.6950730000000001E-3</v>
      </c>
      <c r="O167" s="21">
        <v>7.0124104102567664</v>
      </c>
    </row>
    <row r="168" spans="1:15" x14ac:dyDescent="0.2">
      <c r="A168" s="7">
        <v>36465</v>
      </c>
      <c r="B168" s="9">
        <v>2970.929932</v>
      </c>
      <c r="C168" s="9">
        <f t="shared" si="16"/>
        <v>241.88989300000003</v>
      </c>
      <c r="D168" s="9">
        <v>15.471666769841271</v>
      </c>
      <c r="E168" s="9">
        <f t="shared" si="12"/>
        <v>51265.213169211347</v>
      </c>
      <c r="F168" s="9">
        <v>22759.030229646145</v>
      </c>
      <c r="G168" s="9">
        <f t="shared" si="17"/>
        <v>150.86096323981943</v>
      </c>
      <c r="H168" s="9">
        <f t="shared" si="13"/>
        <v>1.5008403855292112</v>
      </c>
      <c r="I168" s="9">
        <f t="shared" si="14"/>
        <v>3.3806757810309658</v>
      </c>
      <c r="J168" s="9">
        <v>2.6666289999999998E-3</v>
      </c>
      <c r="K168" s="21">
        <v>-7.5534420818980735E-2</v>
      </c>
      <c r="L168" s="9">
        <f t="shared" si="15"/>
        <v>5.0738547425517817</v>
      </c>
      <c r="M168" s="9">
        <v>3.0240212770000001</v>
      </c>
      <c r="N168" s="9">
        <v>2.6950730000000001E-3</v>
      </c>
      <c r="O168" s="21">
        <v>7.0124104102567664</v>
      </c>
    </row>
    <row r="169" spans="1:15" x14ac:dyDescent="0.2">
      <c r="A169" s="7">
        <v>36495</v>
      </c>
      <c r="B169" s="9">
        <v>3341.1000979999999</v>
      </c>
      <c r="C169" s="9">
        <f t="shared" si="16"/>
        <v>370.17016599999988</v>
      </c>
      <c r="D169" s="9">
        <v>15.471666769841271</v>
      </c>
      <c r="E169" s="9">
        <f t="shared" si="12"/>
        <v>125811.02535612685</v>
      </c>
      <c r="F169" s="9">
        <v>22759.030229646145</v>
      </c>
      <c r="G169" s="9">
        <f t="shared" si="17"/>
        <v>150.86096323981943</v>
      </c>
      <c r="H169" s="9">
        <f t="shared" si="13"/>
        <v>2.3511615703149422</v>
      </c>
      <c r="I169" s="9">
        <f t="shared" si="14"/>
        <v>12.997128829941504</v>
      </c>
      <c r="J169" s="9">
        <v>2.6666289999999998E-3</v>
      </c>
      <c r="K169" s="21">
        <v>-7.5534420818980735E-2</v>
      </c>
      <c r="L169" s="9">
        <f t="shared" si="15"/>
        <v>30.558349829390874</v>
      </c>
      <c r="M169" s="9">
        <v>3.0240212770000001</v>
      </c>
      <c r="N169" s="9">
        <v>2.6950730000000001E-3</v>
      </c>
      <c r="O169" s="21">
        <v>7.0124104102567664</v>
      </c>
    </row>
    <row r="170" spans="1:15" x14ac:dyDescent="0.2">
      <c r="A170" s="7">
        <v>36526</v>
      </c>
      <c r="B170" s="9">
        <v>4186.1899409999996</v>
      </c>
      <c r="C170" s="9">
        <f t="shared" si="16"/>
        <v>845.08984299999975</v>
      </c>
      <c r="D170" s="9">
        <v>15.471666769841271</v>
      </c>
      <c r="E170" s="9">
        <f t="shared" si="12"/>
        <v>688266.3183314543</v>
      </c>
      <c r="F170" s="9">
        <v>22759.030229646145</v>
      </c>
      <c r="G170" s="9">
        <f t="shared" si="17"/>
        <v>150.86096323981943</v>
      </c>
      <c r="H170" s="9">
        <f t="shared" si="13"/>
        <v>5.4992236454922923</v>
      </c>
      <c r="I170" s="9">
        <f t="shared" si="14"/>
        <v>166.30455577294191</v>
      </c>
      <c r="J170" s="9">
        <v>2.6666289999999998E-3</v>
      </c>
      <c r="K170" s="21">
        <v>-7.5534420818980735E-2</v>
      </c>
      <c r="L170" s="9">
        <f t="shared" si="15"/>
        <v>914.54594545965392</v>
      </c>
      <c r="M170" s="9">
        <v>3.0240212770000001</v>
      </c>
      <c r="N170" s="9">
        <v>2.6950730000000001E-3</v>
      </c>
      <c r="O170" s="21">
        <v>7.0124104102567664</v>
      </c>
    </row>
    <row r="171" spans="1:15" x14ac:dyDescent="0.2">
      <c r="A171" s="7">
        <v>36557</v>
      </c>
      <c r="B171" s="9">
        <v>3961.070068</v>
      </c>
      <c r="C171" s="9">
        <f t="shared" si="16"/>
        <v>-225.11987299999964</v>
      </c>
      <c r="D171" s="9">
        <v>15.471666769841271</v>
      </c>
      <c r="E171" s="9">
        <f t="shared" si="12"/>
        <v>57884.289008822947</v>
      </c>
      <c r="F171" s="9">
        <v>22759.030229646145</v>
      </c>
      <c r="G171" s="9">
        <f t="shared" si="17"/>
        <v>150.86096323981943</v>
      </c>
      <c r="H171" s="9">
        <f t="shared" si="13"/>
        <v>-1.594789895298357</v>
      </c>
      <c r="I171" s="9">
        <f t="shared" si="14"/>
        <v>-4.0561165513789046</v>
      </c>
      <c r="J171" s="9">
        <v>2.6666289999999998E-3</v>
      </c>
      <c r="K171" s="21">
        <v>-7.5534420818980735E-2</v>
      </c>
      <c r="L171" s="9">
        <f t="shared" si="15"/>
        <v>6.4686536902914966</v>
      </c>
      <c r="M171" s="9">
        <v>3.0240212770000001</v>
      </c>
      <c r="N171" s="9">
        <v>2.6950730000000001E-3</v>
      </c>
      <c r="O171" s="21">
        <v>7.0124104102567664</v>
      </c>
    </row>
    <row r="172" spans="1:15" x14ac:dyDescent="0.2">
      <c r="A172" s="7">
        <v>36586</v>
      </c>
      <c r="B172" s="9">
        <v>4732.8198240000002</v>
      </c>
      <c r="C172" s="9">
        <f t="shared" si="16"/>
        <v>771.74975600000016</v>
      </c>
      <c r="D172" s="9">
        <v>15.471666769841271</v>
      </c>
      <c r="E172" s="9">
        <f t="shared" si="12"/>
        <v>571956.54824962025</v>
      </c>
      <c r="F172" s="9">
        <v>22759.030229646145</v>
      </c>
      <c r="G172" s="9">
        <f t="shared" si="17"/>
        <v>150.86096323981943</v>
      </c>
      <c r="H172" s="9">
        <f t="shared" si="13"/>
        <v>5.0130800771033455</v>
      </c>
      <c r="I172" s="9">
        <f t="shared" si="14"/>
        <v>125.98357434685603</v>
      </c>
      <c r="J172" s="9">
        <v>2.6666289999999998E-3</v>
      </c>
      <c r="K172" s="21">
        <v>-7.5534420818980735E-2</v>
      </c>
      <c r="L172" s="9">
        <f t="shared" si="15"/>
        <v>631.56574660049205</v>
      </c>
      <c r="M172" s="9">
        <v>3.0240212770000001</v>
      </c>
      <c r="N172" s="9">
        <v>2.6950730000000001E-3</v>
      </c>
      <c r="O172" s="21">
        <v>7.0124104102567664</v>
      </c>
    </row>
    <row r="173" spans="1:15" x14ac:dyDescent="0.2">
      <c r="A173" s="7">
        <v>36617</v>
      </c>
      <c r="B173" s="9">
        <v>4494.8901370000003</v>
      </c>
      <c r="C173" s="9">
        <f t="shared" si="16"/>
        <v>-237.92968699999983</v>
      </c>
      <c r="D173" s="9">
        <v>15.471666769841271</v>
      </c>
      <c r="E173" s="9">
        <f t="shared" si="12"/>
        <v>64212.246092388166</v>
      </c>
      <c r="F173" s="9">
        <v>22759.030229646145</v>
      </c>
      <c r="G173" s="9">
        <f t="shared" si="17"/>
        <v>150.86096323981943</v>
      </c>
      <c r="H173" s="9">
        <f t="shared" si="13"/>
        <v>-1.6797012847320623</v>
      </c>
      <c r="I173" s="9">
        <f t="shared" si="14"/>
        <v>-4.7391031677799518</v>
      </c>
      <c r="J173" s="9">
        <v>2.6666289999999998E-3</v>
      </c>
      <c r="K173" s="21">
        <v>-7.5534420818980735E-2</v>
      </c>
      <c r="L173" s="9">
        <f t="shared" si="15"/>
        <v>7.9602776793977705</v>
      </c>
      <c r="M173" s="9">
        <v>3.0240212770000001</v>
      </c>
      <c r="N173" s="9">
        <v>2.6950730000000001E-3</v>
      </c>
      <c r="O173" s="21">
        <v>7.0124104102567664</v>
      </c>
    </row>
    <row r="174" spans="1:15" x14ac:dyDescent="0.2">
      <c r="A174" s="7">
        <v>36647</v>
      </c>
      <c r="B174" s="9">
        <v>3930.179932</v>
      </c>
      <c r="C174" s="9">
        <f t="shared" si="16"/>
        <v>-564.71020500000031</v>
      </c>
      <c r="D174" s="9">
        <v>15.471666769841271</v>
      </c>
      <c r="E174" s="9">
        <f t="shared" si="12"/>
        <v>336611.0043303569</v>
      </c>
      <c r="F174" s="9">
        <v>22759.030229646145</v>
      </c>
      <c r="G174" s="9">
        <f t="shared" si="17"/>
        <v>150.86096323981943</v>
      </c>
      <c r="H174" s="9">
        <f t="shared" si="13"/>
        <v>-3.8458051659629322</v>
      </c>
      <c r="I174" s="9">
        <f t="shared" si="14"/>
        <v>-56.880294384748247</v>
      </c>
      <c r="J174" s="9">
        <v>2.6666289999999998E-3</v>
      </c>
      <c r="K174" s="21">
        <v>-7.5534420818980735E-2</v>
      </c>
      <c r="L174" s="9">
        <f t="shared" si="15"/>
        <v>218.75052998635715</v>
      </c>
      <c r="M174" s="9">
        <v>3.0240212770000001</v>
      </c>
      <c r="N174" s="9">
        <v>2.6950730000000001E-3</v>
      </c>
      <c r="O174" s="21">
        <v>7.0124104102567664</v>
      </c>
    </row>
    <row r="175" spans="1:15" x14ac:dyDescent="0.2">
      <c r="A175" s="7">
        <v>36678</v>
      </c>
      <c r="B175" s="9">
        <v>3471.9499510000001</v>
      </c>
      <c r="C175" s="9">
        <f t="shared" si="16"/>
        <v>-458.22998099999995</v>
      </c>
      <c r="D175" s="9">
        <v>15.471666769841271</v>
      </c>
      <c r="E175" s="9">
        <f t="shared" si="12"/>
        <v>224393.25109986271</v>
      </c>
      <c r="F175" s="9">
        <v>22759.030229646145</v>
      </c>
      <c r="G175" s="9">
        <f t="shared" si="17"/>
        <v>150.86096323981943</v>
      </c>
      <c r="H175" s="9">
        <f t="shared" si="13"/>
        <v>-3.1399882222468052</v>
      </c>
      <c r="I175" s="9">
        <f t="shared" si="14"/>
        <v>-30.9587956295005</v>
      </c>
      <c r="J175" s="9">
        <v>2.6666289999999998E-3</v>
      </c>
      <c r="K175" s="21">
        <v>-7.5534420818980735E-2</v>
      </c>
      <c r="L175" s="9">
        <f t="shared" si="15"/>
        <v>97.210253651577446</v>
      </c>
      <c r="M175" s="9">
        <v>3.0240212770000001</v>
      </c>
      <c r="N175" s="9">
        <v>2.6950730000000001E-3</v>
      </c>
      <c r="O175" s="21">
        <v>7.0124104102567664</v>
      </c>
    </row>
    <row r="176" spans="1:15" x14ac:dyDescent="0.2">
      <c r="A176" s="7">
        <v>36708</v>
      </c>
      <c r="B176" s="9">
        <v>3950.5900879999999</v>
      </c>
      <c r="C176" s="9">
        <f t="shared" si="16"/>
        <v>478.64013699999987</v>
      </c>
      <c r="D176" s="9">
        <v>15.471666769841271</v>
      </c>
      <c r="E176" s="9">
        <f t="shared" si="12"/>
        <v>214525.03181534534</v>
      </c>
      <c r="F176" s="9">
        <v>22759.030229646145</v>
      </c>
      <c r="G176" s="9">
        <f t="shared" si="17"/>
        <v>150.86096323981943</v>
      </c>
      <c r="H176" s="9">
        <f t="shared" si="13"/>
        <v>3.0701677908145975</v>
      </c>
      <c r="I176" s="9">
        <f t="shared" si="14"/>
        <v>28.93918749424633</v>
      </c>
      <c r="J176" s="9">
        <v>2.6666289999999998E-3</v>
      </c>
      <c r="K176" s="21">
        <v>-7.5534420818980735E-2</v>
      </c>
      <c r="L176" s="9">
        <f t="shared" si="15"/>
        <v>88.84816133717969</v>
      </c>
      <c r="M176" s="9">
        <v>3.0240212770000001</v>
      </c>
      <c r="N176" s="9">
        <v>2.6950730000000001E-3</v>
      </c>
      <c r="O176" s="21">
        <v>7.0124104102567664</v>
      </c>
    </row>
    <row r="177" spans="1:15" x14ac:dyDescent="0.2">
      <c r="A177" s="7">
        <v>36739</v>
      </c>
      <c r="B177" s="9">
        <v>3760.9499510000001</v>
      </c>
      <c r="C177" s="9">
        <f t="shared" si="16"/>
        <v>-189.64013699999987</v>
      </c>
      <c r="D177" s="9">
        <v>15.471666769841271</v>
      </c>
      <c r="E177" s="9">
        <f t="shared" si="12"/>
        <v>42070.852045717824</v>
      </c>
      <c r="F177" s="9">
        <v>22759.030229646145</v>
      </c>
      <c r="G177" s="9">
        <f t="shared" si="17"/>
        <v>150.86096323981943</v>
      </c>
      <c r="H177" s="9">
        <f t="shared" si="13"/>
        <v>-1.3596082072191247</v>
      </c>
      <c r="I177" s="9">
        <f t="shared" si="14"/>
        <v>-2.5132826464437974</v>
      </c>
      <c r="J177" s="9">
        <v>2.6666289999999998E-3</v>
      </c>
      <c r="K177" s="21">
        <v>-7.5534420818980735E-2</v>
      </c>
      <c r="L177" s="9">
        <f t="shared" si="15"/>
        <v>3.4170797131663884</v>
      </c>
      <c r="M177" s="9">
        <v>3.0240212770000001</v>
      </c>
      <c r="N177" s="9">
        <v>2.6950730000000001E-3</v>
      </c>
      <c r="O177" s="21">
        <v>7.0124104102567664</v>
      </c>
    </row>
    <row r="178" spans="1:15" x14ac:dyDescent="0.2">
      <c r="A178" s="7">
        <v>36770</v>
      </c>
      <c r="B178" s="9">
        <v>4252.1499020000001</v>
      </c>
      <c r="C178" s="9">
        <f t="shared" si="16"/>
        <v>491.19995100000006</v>
      </c>
      <c r="D178" s="9">
        <v>15.471666769841271</v>
      </c>
      <c r="E178" s="9">
        <f t="shared" si="12"/>
        <v>226317.40041657077</v>
      </c>
      <c r="F178" s="9">
        <v>22759.030229646145</v>
      </c>
      <c r="G178" s="9">
        <f t="shared" si="17"/>
        <v>150.86096323981943</v>
      </c>
      <c r="H178" s="9">
        <f t="shared" si="13"/>
        <v>3.1534220252452383</v>
      </c>
      <c r="I178" s="9">
        <f t="shared" si="14"/>
        <v>31.357850838486986</v>
      </c>
      <c r="J178" s="9">
        <v>2.6666289999999998E-3</v>
      </c>
      <c r="K178" s="21">
        <v>-7.5534420818980735E-2</v>
      </c>
      <c r="L178" s="9">
        <f t="shared" si="15"/>
        <v>98.884537498439713</v>
      </c>
      <c r="M178" s="9">
        <v>3.0240212770000001</v>
      </c>
      <c r="N178" s="9">
        <v>2.6950730000000001E-3</v>
      </c>
      <c r="O178" s="21">
        <v>7.0124104102567664</v>
      </c>
    </row>
    <row r="179" spans="1:15" x14ac:dyDescent="0.2">
      <c r="A179" s="7">
        <v>36800</v>
      </c>
      <c r="B179" s="9">
        <v>3714.4799800000001</v>
      </c>
      <c r="C179" s="9">
        <f t="shared" si="16"/>
        <v>-537.66992200000004</v>
      </c>
      <c r="D179" s="9">
        <v>15.471666769841271</v>
      </c>
      <c r="E179" s="9">
        <f t="shared" si="12"/>
        <v>305965.61722682422</v>
      </c>
      <c r="F179" s="9">
        <v>22759.030229646145</v>
      </c>
      <c r="G179" s="9">
        <f t="shared" si="17"/>
        <v>150.86096323981943</v>
      </c>
      <c r="H179" s="9">
        <f t="shared" si="13"/>
        <v>-3.6665654049320082</v>
      </c>
      <c r="I179" s="9">
        <f t="shared" si="14"/>
        <v>-49.292212185790696</v>
      </c>
      <c r="J179" s="9">
        <v>2.6666289999999998E-3</v>
      </c>
      <c r="K179" s="21">
        <v>-7.5534420818980735E-2</v>
      </c>
      <c r="L179" s="9">
        <f t="shared" si="15"/>
        <v>180.73311993298816</v>
      </c>
      <c r="M179" s="9">
        <v>3.0240212770000001</v>
      </c>
      <c r="N179" s="9">
        <v>2.6950730000000001E-3</v>
      </c>
      <c r="O179" s="21">
        <v>7.0124104102567664</v>
      </c>
    </row>
    <row r="180" spans="1:15" x14ac:dyDescent="0.2">
      <c r="A180" s="7">
        <v>36831</v>
      </c>
      <c r="B180" s="9">
        <v>3316.51001</v>
      </c>
      <c r="C180" s="9">
        <f t="shared" si="16"/>
        <v>-397.9699700000001</v>
      </c>
      <c r="D180" s="9">
        <v>15.471666769841271</v>
      </c>
      <c r="E180" s="9">
        <f t="shared" si="12"/>
        <v>170933.98701492543</v>
      </c>
      <c r="F180" s="9">
        <v>22759.030229646145</v>
      </c>
      <c r="G180" s="9">
        <f t="shared" si="17"/>
        <v>150.86096323981943</v>
      </c>
      <c r="H180" s="9">
        <f t="shared" si="13"/>
        <v>-2.740547507393313</v>
      </c>
      <c r="I180" s="9">
        <f t="shared" si="14"/>
        <v>-20.583157863745154</v>
      </c>
      <c r="J180" s="9">
        <v>2.6666289999999998E-3</v>
      </c>
      <c r="K180" s="21">
        <v>-7.5534420818980735E-2</v>
      </c>
      <c r="L180" s="9">
        <f t="shared" si="15"/>
        <v>56.40912197776985</v>
      </c>
      <c r="M180" s="9">
        <v>3.0240212770000001</v>
      </c>
      <c r="N180" s="9">
        <v>2.6950730000000001E-3</v>
      </c>
      <c r="O180" s="21">
        <v>7.0124104102567664</v>
      </c>
    </row>
    <row r="181" spans="1:15" x14ac:dyDescent="0.2">
      <c r="A181" s="7">
        <v>36861</v>
      </c>
      <c r="B181" s="9">
        <v>2644.0900879999999</v>
      </c>
      <c r="C181" s="9">
        <f t="shared" si="16"/>
        <v>-672.41992200000004</v>
      </c>
      <c r="D181" s="9">
        <v>15.471666769841271</v>
      </c>
      <c r="E181" s="9">
        <f t="shared" si="12"/>
        <v>473194.83790029644</v>
      </c>
      <c r="F181" s="9">
        <v>22759.030229646145</v>
      </c>
      <c r="G181" s="9">
        <f t="shared" si="17"/>
        <v>150.86096323981943</v>
      </c>
      <c r="H181" s="9">
        <f t="shared" si="13"/>
        <v>-4.5597719515837865</v>
      </c>
      <c r="I181" s="9">
        <f t="shared" si="14"/>
        <v>-94.804590868789177</v>
      </c>
      <c r="J181" s="9">
        <v>2.6666289999999998E-3</v>
      </c>
      <c r="K181" s="21">
        <v>-7.5534420818980735E-2</v>
      </c>
      <c r="L181" s="9">
        <f t="shared" si="15"/>
        <v>432.28731432488127</v>
      </c>
      <c r="M181" s="9">
        <v>3.0240212770000001</v>
      </c>
      <c r="N181" s="9">
        <v>2.6950730000000001E-3</v>
      </c>
      <c r="O181" s="21">
        <v>7.0124104102567664</v>
      </c>
    </row>
    <row r="182" spans="1:15" x14ac:dyDescent="0.2">
      <c r="A182" s="7">
        <v>36892</v>
      </c>
      <c r="B182" s="9">
        <v>2474.1599120000001</v>
      </c>
      <c r="C182" s="9">
        <f t="shared" si="16"/>
        <v>-169.93017599999985</v>
      </c>
      <c r="D182" s="9">
        <v>15.471666769841271</v>
      </c>
      <c r="E182" s="9">
        <f t="shared" si="12"/>
        <v>34373.843302452893</v>
      </c>
      <c r="F182" s="9">
        <v>22759.030229646145</v>
      </c>
      <c r="G182" s="9">
        <f t="shared" si="17"/>
        <v>150.86096323981943</v>
      </c>
      <c r="H182" s="9">
        <f t="shared" si="13"/>
        <v>-1.228958365293698</v>
      </c>
      <c r="I182" s="9">
        <f t="shared" si="14"/>
        <v>-1.8561433350888887</v>
      </c>
      <c r="J182" s="9">
        <v>2.6666289999999998E-3</v>
      </c>
      <c r="K182" s="21">
        <v>-7.5534420818980735E-2</v>
      </c>
      <c r="L182" s="9">
        <f t="shared" si="15"/>
        <v>2.2811228788416336</v>
      </c>
      <c r="M182" s="9">
        <v>3.0240212770000001</v>
      </c>
      <c r="N182" s="9">
        <v>2.6950730000000001E-3</v>
      </c>
      <c r="O182" s="21">
        <v>7.0124104102567664</v>
      </c>
    </row>
    <row r="183" spans="1:15" x14ac:dyDescent="0.2">
      <c r="A183" s="7">
        <v>36923</v>
      </c>
      <c r="B183" s="9">
        <v>2771.570068</v>
      </c>
      <c r="C183" s="9">
        <f t="shared" si="16"/>
        <v>297.41015599999992</v>
      </c>
      <c r="D183" s="9">
        <v>15.471666769841271</v>
      </c>
      <c r="E183" s="9">
        <f t="shared" si="12"/>
        <v>79489.311709384288</v>
      </c>
      <c r="F183" s="9">
        <v>22759.030229646145</v>
      </c>
      <c r="G183" s="9">
        <f t="shared" si="17"/>
        <v>150.86096323981943</v>
      </c>
      <c r="H183" s="9">
        <f t="shared" si="13"/>
        <v>1.8688631119368433</v>
      </c>
      <c r="I183" s="9">
        <f t="shared" si="14"/>
        <v>6.5272834979325642</v>
      </c>
      <c r="J183" s="9">
        <v>2.6666289999999998E-3</v>
      </c>
      <c r="K183" s="21">
        <v>-7.5534420818980735E-2</v>
      </c>
      <c r="L183" s="9">
        <f t="shared" si="15"/>
        <v>12.198599350440256</v>
      </c>
      <c r="M183" s="9">
        <v>3.0240212770000001</v>
      </c>
      <c r="N183" s="9">
        <v>2.6950730000000001E-3</v>
      </c>
      <c r="O183" s="21">
        <v>7.0124104102567664</v>
      </c>
    </row>
    <row r="184" spans="1:15" x14ac:dyDescent="0.2">
      <c r="A184" s="7">
        <v>36951</v>
      </c>
      <c r="B184" s="9">
        <v>2126.3000489999999</v>
      </c>
      <c r="C184" s="9">
        <f t="shared" si="16"/>
        <v>-645.27001900000005</v>
      </c>
      <c r="D184" s="9">
        <v>15.471666769841271</v>
      </c>
      <c r="E184" s="9">
        <f t="shared" si="12"/>
        <v>436579.57531397167</v>
      </c>
      <c r="F184" s="9">
        <v>22759.030229646145</v>
      </c>
      <c r="G184" s="9">
        <f t="shared" si="17"/>
        <v>150.86096323981943</v>
      </c>
      <c r="H184" s="9">
        <f t="shared" si="13"/>
        <v>-4.3798055612271201</v>
      </c>
      <c r="I184" s="9">
        <f t="shared" si="14"/>
        <v>-84.016481923185907</v>
      </c>
      <c r="J184" s="9">
        <v>2.6666289999999998E-3</v>
      </c>
      <c r="K184" s="21">
        <v>-7.5534420818980735E-2</v>
      </c>
      <c r="L184" s="9">
        <f t="shared" si="15"/>
        <v>367.9758547619075</v>
      </c>
      <c r="M184" s="9">
        <v>3.0240212770000001</v>
      </c>
      <c r="N184" s="9">
        <v>2.6950730000000001E-3</v>
      </c>
      <c r="O184" s="21">
        <v>7.0124104102567664</v>
      </c>
    </row>
    <row r="185" spans="1:15" x14ac:dyDescent="0.2">
      <c r="A185" s="7">
        <v>36982</v>
      </c>
      <c r="B185" s="9">
        <v>1835.219971</v>
      </c>
      <c r="C185" s="9">
        <f t="shared" si="16"/>
        <v>-291.08007799999996</v>
      </c>
      <c r="D185" s="9">
        <v>15.471666769841271</v>
      </c>
      <c r="E185" s="9">
        <f t="shared" si="12"/>
        <v>93973.972221433869</v>
      </c>
      <c r="F185" s="9">
        <v>22759.030229646145</v>
      </c>
      <c r="G185" s="9">
        <f t="shared" si="17"/>
        <v>150.86096323981943</v>
      </c>
      <c r="H185" s="9">
        <f t="shared" si="13"/>
        <v>-2.0320150301740054</v>
      </c>
      <c r="I185" s="9">
        <f t="shared" si="14"/>
        <v>-8.3903629492247038</v>
      </c>
      <c r="J185" s="9">
        <v>2.6666289999999998E-3</v>
      </c>
      <c r="K185" s="21">
        <v>-7.5534420818980735E-2</v>
      </c>
      <c r="L185" s="9">
        <f t="shared" si="15"/>
        <v>17.049343621439693</v>
      </c>
      <c r="M185" s="9">
        <v>3.0240212770000001</v>
      </c>
      <c r="N185" s="9">
        <v>2.6950730000000001E-3</v>
      </c>
      <c r="O185" s="21">
        <v>7.0124104102567664</v>
      </c>
    </row>
    <row r="186" spans="1:15" x14ac:dyDescent="0.2">
      <c r="A186" s="7">
        <v>37012</v>
      </c>
      <c r="B186" s="9">
        <v>2116.23999</v>
      </c>
      <c r="C186" s="9">
        <f t="shared" si="16"/>
        <v>281.02001900000005</v>
      </c>
      <c r="D186" s="9">
        <v>15.471666769841271</v>
      </c>
      <c r="E186" s="9">
        <f t="shared" si="12"/>
        <v>70515.927372152481</v>
      </c>
      <c r="F186" s="9">
        <v>22759.030229646145</v>
      </c>
      <c r="G186" s="9">
        <f t="shared" si="17"/>
        <v>150.86096323981943</v>
      </c>
      <c r="H186" s="9">
        <f t="shared" si="13"/>
        <v>1.7602191218149923</v>
      </c>
      <c r="I186" s="9">
        <f t="shared" si="14"/>
        <v>5.4538125087287543</v>
      </c>
      <c r="J186" s="9">
        <v>2.6666289999999998E-3</v>
      </c>
      <c r="K186" s="21">
        <v>-7.5534420818980735E-2</v>
      </c>
      <c r="L186" s="9">
        <f t="shared" si="15"/>
        <v>9.5999050646581487</v>
      </c>
      <c r="M186" s="9">
        <v>3.0240212770000001</v>
      </c>
      <c r="N186" s="9">
        <v>2.6950730000000001E-3</v>
      </c>
      <c r="O186" s="21">
        <v>7.0124104102567664</v>
      </c>
    </row>
    <row r="187" spans="1:15" x14ac:dyDescent="0.2">
      <c r="A187" s="7">
        <v>37043</v>
      </c>
      <c r="B187" s="9">
        <v>2131.1201169999999</v>
      </c>
      <c r="C187" s="9">
        <f t="shared" si="16"/>
        <v>14.880126999999902</v>
      </c>
      <c r="D187" s="9">
        <v>15.471666769841271</v>
      </c>
      <c r="E187" s="9">
        <f t="shared" si="12"/>
        <v>0.34991929930397919</v>
      </c>
      <c r="F187" s="9">
        <v>22759.030229646145</v>
      </c>
      <c r="G187" s="9">
        <f t="shared" si="17"/>
        <v>150.86096323981943</v>
      </c>
      <c r="H187" s="9">
        <f t="shared" si="13"/>
        <v>-3.9210923564170427E-3</v>
      </c>
      <c r="I187" s="9">
        <f t="shared" si="14"/>
        <v>-6.0286658790776281E-8</v>
      </c>
      <c r="J187" s="9">
        <v>2.6666289999999998E-3</v>
      </c>
      <c r="K187" s="21">
        <v>-7.5534420818980735E-2</v>
      </c>
      <c r="L187" s="9">
        <f t="shared" si="15"/>
        <v>2.3638955697843516E-10</v>
      </c>
      <c r="M187" s="9">
        <v>3.0240212770000001</v>
      </c>
      <c r="N187" s="9">
        <v>2.6950730000000001E-3</v>
      </c>
      <c r="O187" s="21">
        <v>7.0124104102567664</v>
      </c>
    </row>
    <row r="188" spans="1:15" x14ac:dyDescent="0.2">
      <c r="A188" s="7">
        <v>37073</v>
      </c>
      <c r="B188" s="9">
        <v>2156.76001</v>
      </c>
      <c r="C188" s="9">
        <f t="shared" si="16"/>
        <v>25.639893000000029</v>
      </c>
      <c r="D188" s="9">
        <v>15.471666769841271</v>
      </c>
      <c r="E188" s="9">
        <f t="shared" si="12"/>
        <v>103.3928246676886</v>
      </c>
      <c r="F188" s="9">
        <v>22759.030229646145</v>
      </c>
      <c r="G188" s="9">
        <f t="shared" si="17"/>
        <v>150.86096323981943</v>
      </c>
      <c r="H188" s="9">
        <f t="shared" si="13"/>
        <v>6.7401307878398042E-2</v>
      </c>
      <c r="I188" s="9">
        <f t="shared" si="14"/>
        <v>3.0619984847888909E-4</v>
      </c>
      <c r="J188" s="9">
        <v>2.6666289999999998E-3</v>
      </c>
      <c r="K188" s="21">
        <v>-7.5534420818980735E-2</v>
      </c>
      <c r="L188" s="9">
        <f t="shared" si="15"/>
        <v>2.0638270259644438E-5</v>
      </c>
      <c r="M188" s="9">
        <v>3.0240212770000001</v>
      </c>
      <c r="N188" s="9">
        <v>2.6950730000000001E-3</v>
      </c>
      <c r="O188" s="21">
        <v>7.0124104102567664</v>
      </c>
    </row>
    <row r="189" spans="1:15" x14ac:dyDescent="0.2">
      <c r="A189" s="7">
        <v>37104</v>
      </c>
      <c r="B189" s="9">
        <v>2051.5600589999999</v>
      </c>
      <c r="C189" s="9">
        <f t="shared" si="16"/>
        <v>-105.19995100000006</v>
      </c>
      <c r="D189" s="9">
        <v>15.471666769841271</v>
      </c>
      <c r="E189" s="9">
        <f t="shared" si="12"/>
        <v>14561.639335190686</v>
      </c>
      <c r="F189" s="9">
        <v>22759.030229646145</v>
      </c>
      <c r="G189" s="9">
        <f t="shared" si="17"/>
        <v>150.86096323981943</v>
      </c>
      <c r="H189" s="9">
        <f t="shared" si="13"/>
        <v>-0.79988630046072995</v>
      </c>
      <c r="I189" s="9">
        <f t="shared" si="14"/>
        <v>-0.51178172790933618</v>
      </c>
      <c r="J189" s="9">
        <v>2.6666289999999998E-3</v>
      </c>
      <c r="K189" s="21">
        <v>-7.5534420818980735E-2</v>
      </c>
      <c r="L189" s="9">
        <f t="shared" si="15"/>
        <v>0.40936719298079888</v>
      </c>
      <c r="M189" s="9">
        <v>3.0240212770000001</v>
      </c>
      <c r="N189" s="9">
        <v>2.6950730000000001E-3</v>
      </c>
      <c r="O189" s="21">
        <v>7.0124104102567664</v>
      </c>
    </row>
    <row r="190" spans="1:15" x14ac:dyDescent="0.2">
      <c r="A190" s="7">
        <v>37135</v>
      </c>
      <c r="B190" s="9">
        <v>1802.290039</v>
      </c>
      <c r="C190" s="9">
        <f t="shared" si="16"/>
        <v>-249.27001999999993</v>
      </c>
      <c r="D190" s="9">
        <v>15.471666769841271</v>
      </c>
      <c r="E190" s="9">
        <f t="shared" si="12"/>
        <v>70088.160713740697</v>
      </c>
      <c r="F190" s="9">
        <v>22759.030229646145</v>
      </c>
      <c r="G190" s="9">
        <f t="shared" si="17"/>
        <v>150.86096323981943</v>
      </c>
      <c r="H190" s="9">
        <f t="shared" si="13"/>
        <v>-1.7548720430015337</v>
      </c>
      <c r="I190" s="9">
        <f t="shared" si="14"/>
        <v>-5.4042616289391114</v>
      </c>
      <c r="J190" s="9">
        <v>2.6666289999999998E-3</v>
      </c>
      <c r="K190" s="21">
        <v>-7.5534420818980735E-2</v>
      </c>
      <c r="L190" s="9">
        <f t="shared" si="15"/>
        <v>9.4837876456911765</v>
      </c>
      <c r="M190" s="9">
        <v>3.0240212770000001</v>
      </c>
      <c r="N190" s="9">
        <v>2.6950730000000001E-3</v>
      </c>
      <c r="O190" s="21">
        <v>7.0124104102567664</v>
      </c>
    </row>
    <row r="191" spans="1:15" x14ac:dyDescent="0.2">
      <c r="A191" s="7">
        <v>37165</v>
      </c>
      <c r="B191" s="9">
        <v>1491.4499510000001</v>
      </c>
      <c r="C191" s="9">
        <f t="shared" si="16"/>
        <v>-310.84008799999992</v>
      </c>
      <c r="D191" s="9">
        <v>15.471666769841271</v>
      </c>
      <c r="E191" s="9">
        <f t="shared" si="12"/>
        <v>106479.36130097296</v>
      </c>
      <c r="F191" s="9">
        <v>22759.030229646145</v>
      </c>
      <c r="G191" s="9">
        <f t="shared" si="17"/>
        <v>150.86096323981943</v>
      </c>
      <c r="H191" s="9">
        <f t="shared" si="13"/>
        <v>-2.1629966279024253</v>
      </c>
      <c r="I191" s="9">
        <f t="shared" si="14"/>
        <v>-10.119697417300253</v>
      </c>
      <c r="J191" s="9">
        <v>2.6666289999999998E-3</v>
      </c>
      <c r="K191" s="21">
        <v>-7.5534420818980735E-2</v>
      </c>
      <c r="L191" s="9">
        <f t="shared" si="15"/>
        <v>21.888871389013332</v>
      </c>
      <c r="M191" s="9">
        <v>3.0240212770000001</v>
      </c>
      <c r="N191" s="9">
        <v>2.6950730000000001E-3</v>
      </c>
      <c r="O191" s="21">
        <v>7.0124104102567664</v>
      </c>
    </row>
    <row r="192" spans="1:15" x14ac:dyDescent="0.2">
      <c r="A192" s="7">
        <v>37196</v>
      </c>
      <c r="B192" s="9">
        <v>1705.5200199999999</v>
      </c>
      <c r="C192" s="9">
        <f t="shared" si="16"/>
        <v>214.07006899999988</v>
      </c>
      <c r="D192" s="9">
        <v>15.471666769841271</v>
      </c>
      <c r="E192" s="9">
        <f t="shared" si="12"/>
        <v>39441.325368371865</v>
      </c>
      <c r="F192" s="9">
        <v>22759.030229646145</v>
      </c>
      <c r="G192" s="9">
        <f t="shared" si="17"/>
        <v>150.86096323981943</v>
      </c>
      <c r="H192" s="9">
        <f t="shared" si="13"/>
        <v>1.3164333434253122</v>
      </c>
      <c r="I192" s="9">
        <f t="shared" si="14"/>
        <v>2.281374702696136</v>
      </c>
      <c r="J192" s="9">
        <v>2.6666289999999998E-3</v>
      </c>
      <c r="K192" s="21">
        <v>-7.5534420818980735E-2</v>
      </c>
      <c r="L192" s="9">
        <f t="shared" si="15"/>
        <v>3.0032777274762021</v>
      </c>
      <c r="M192" s="9">
        <v>3.0240212770000001</v>
      </c>
      <c r="N192" s="9">
        <v>2.6950730000000001E-3</v>
      </c>
      <c r="O192" s="21">
        <v>7.0124104102567664</v>
      </c>
    </row>
    <row r="193" spans="1:15" x14ac:dyDescent="0.2">
      <c r="A193" s="7">
        <v>37226</v>
      </c>
      <c r="B193" s="9">
        <v>1915.130005</v>
      </c>
      <c r="C193" s="9">
        <f t="shared" si="16"/>
        <v>209.60998500000005</v>
      </c>
      <c r="D193" s="9">
        <v>15.471666769841271</v>
      </c>
      <c r="E193" s="9">
        <f t="shared" si="12"/>
        <v>37689.686605234398</v>
      </c>
      <c r="F193" s="9">
        <v>22759.030229646145</v>
      </c>
      <c r="G193" s="9">
        <f t="shared" si="17"/>
        <v>150.86096323981943</v>
      </c>
      <c r="H193" s="9">
        <f t="shared" si="13"/>
        <v>1.2868691413665612</v>
      </c>
      <c r="I193" s="9">
        <f t="shared" si="14"/>
        <v>2.1310967185620222</v>
      </c>
      <c r="J193" s="9">
        <v>2.6666289999999998E-3</v>
      </c>
      <c r="K193" s="21">
        <v>-7.5534420818980735E-2</v>
      </c>
      <c r="L193" s="9">
        <f t="shared" si="15"/>
        <v>2.7424426043850056</v>
      </c>
      <c r="M193" s="9">
        <v>3.0240212770000001</v>
      </c>
      <c r="N193" s="9">
        <v>2.6950730000000001E-3</v>
      </c>
      <c r="O193" s="21">
        <v>7.0124104102567664</v>
      </c>
    </row>
    <row r="194" spans="1:15" x14ac:dyDescent="0.2">
      <c r="A194" s="7">
        <v>37257</v>
      </c>
      <c r="B194" s="9">
        <v>1965.1800539999999</v>
      </c>
      <c r="C194" s="9">
        <f t="shared" si="16"/>
        <v>50.050048999999944</v>
      </c>
      <c r="D194" s="9">
        <v>15.471666769841271</v>
      </c>
      <c r="E194" s="9">
        <f t="shared" si="12"/>
        <v>1195.6645176549532</v>
      </c>
      <c r="F194" s="9">
        <v>22759.030229646145</v>
      </c>
      <c r="G194" s="9">
        <f t="shared" si="17"/>
        <v>150.86096323981943</v>
      </c>
      <c r="H194" s="9">
        <f t="shared" si="13"/>
        <v>0.22920695644233952</v>
      </c>
      <c r="I194" s="9">
        <f t="shared" si="14"/>
        <v>1.2041577442118047E-2</v>
      </c>
      <c r="J194" s="9">
        <v>2.6666289999999998E-3</v>
      </c>
      <c r="K194" s="21">
        <v>-7.5534420818980735E-2</v>
      </c>
      <c r="L194" s="9">
        <f t="shared" si="15"/>
        <v>2.7600133162726092E-3</v>
      </c>
      <c r="M194" s="9">
        <v>3.0240212770000001</v>
      </c>
      <c r="N194" s="9">
        <v>2.6950730000000001E-3</v>
      </c>
      <c r="O194" s="21">
        <v>7.0124104102567664</v>
      </c>
    </row>
    <row r="195" spans="1:15" x14ac:dyDescent="0.2">
      <c r="A195" s="7">
        <v>37288</v>
      </c>
      <c r="B195" s="9">
        <v>1928.829956</v>
      </c>
      <c r="C195" s="9">
        <f t="shared" si="16"/>
        <v>-36.350097999999889</v>
      </c>
      <c r="D195" s="9">
        <v>15.471666769841271</v>
      </c>
      <c r="E195" s="9">
        <f t="shared" si="12"/>
        <v>2685.4953038607505</v>
      </c>
      <c r="F195" s="9">
        <v>22759.030229646145</v>
      </c>
      <c r="G195" s="9">
        <f t="shared" si="17"/>
        <v>150.86096323981943</v>
      </c>
      <c r="H195" s="9">
        <f t="shared" si="13"/>
        <v>-0.34350678702390069</v>
      </c>
      <c r="I195" s="9">
        <f t="shared" si="14"/>
        <v>-4.0532740371131484E-2</v>
      </c>
      <c r="J195" s="9">
        <v>2.6666289999999998E-3</v>
      </c>
      <c r="K195" s="21">
        <v>-7.5534420818980735E-2</v>
      </c>
      <c r="L195" s="9">
        <f t="shared" si="15"/>
        <v>1.3923271414161324E-2</v>
      </c>
      <c r="M195" s="9">
        <v>3.0240212770000001</v>
      </c>
      <c r="N195" s="9">
        <v>2.6950730000000001E-3</v>
      </c>
      <c r="O195" s="21">
        <v>7.0124104102567664</v>
      </c>
    </row>
    <row r="196" spans="1:15" x14ac:dyDescent="0.2">
      <c r="A196" s="7">
        <v>37316</v>
      </c>
      <c r="B196" s="9">
        <v>1745.48999</v>
      </c>
      <c r="C196" s="9">
        <f t="shared" si="16"/>
        <v>-183.339966</v>
      </c>
      <c r="D196" s="9">
        <v>15.471666769841271</v>
      </c>
      <c r="E196" s="9">
        <f t="shared" ref="E196:E259" si="18">(C196-D196)^2</f>
        <v>39526.06532461023</v>
      </c>
      <c r="F196" s="9">
        <v>22759.030229646145</v>
      </c>
      <c r="G196" s="9">
        <f t="shared" si="17"/>
        <v>150.86096323981943</v>
      </c>
      <c r="H196" s="9">
        <f t="shared" ref="H196:H259" si="19">(C196-D196)/G196</f>
        <v>-1.3178467676478773</v>
      </c>
      <c r="I196" s="9">
        <f t="shared" ref="I196:I259" si="20">H196^3</f>
        <v>-2.2887309740475836</v>
      </c>
      <c r="J196" s="9">
        <v>2.6666289999999998E-3</v>
      </c>
      <c r="K196" s="21">
        <v>-7.5534420818980735E-2</v>
      </c>
      <c r="L196" s="9">
        <f t="shared" ref="L196:L259" si="21">H196^4</f>
        <v>3.0161967161641861</v>
      </c>
      <c r="M196" s="9">
        <v>3.0240212770000001</v>
      </c>
      <c r="N196" s="9">
        <v>2.6950730000000001E-3</v>
      </c>
      <c r="O196" s="21">
        <v>7.0124104102567664</v>
      </c>
    </row>
    <row r="197" spans="1:15" x14ac:dyDescent="0.2">
      <c r="A197" s="7">
        <v>37347</v>
      </c>
      <c r="B197" s="9">
        <v>1834.589966</v>
      </c>
      <c r="C197" s="9">
        <f t="shared" ref="C197:C260" si="22">B197-B196</f>
        <v>89.09997599999997</v>
      </c>
      <c r="D197" s="9">
        <v>15.471666769841271</v>
      </c>
      <c r="E197" s="9">
        <f t="shared" si="18"/>
        <v>5421.1279200918716</v>
      </c>
      <c r="F197" s="9">
        <v>22759.030229646145</v>
      </c>
      <c r="G197" s="9">
        <f t="shared" ref="G197:G260" si="23">F197^(1/2)</f>
        <v>150.86096323981943</v>
      </c>
      <c r="H197" s="9">
        <f t="shared" si="19"/>
        <v>0.48805408403175737</v>
      </c>
      <c r="I197" s="9">
        <f t="shared" si="20"/>
        <v>0.11625291564545545</v>
      </c>
      <c r="J197" s="9">
        <v>2.6666289999999998E-3</v>
      </c>
      <c r="K197" s="21">
        <v>-7.5534420818980735E-2</v>
      </c>
      <c r="L197" s="9">
        <f t="shared" si="21"/>
        <v>5.6737710261363913E-2</v>
      </c>
      <c r="M197" s="9">
        <v>3.0240212770000001</v>
      </c>
      <c r="N197" s="9">
        <v>2.6950730000000001E-3</v>
      </c>
      <c r="O197" s="21">
        <v>7.0124104102567664</v>
      </c>
    </row>
    <row r="198" spans="1:15" x14ac:dyDescent="0.2">
      <c r="A198" s="7">
        <v>37377</v>
      </c>
      <c r="B198" s="9">
        <v>1683.76001</v>
      </c>
      <c r="C198" s="9">
        <f t="shared" si="22"/>
        <v>-150.82995600000004</v>
      </c>
      <c r="D198" s="9">
        <v>15.471666769841271</v>
      </c>
      <c r="E198" s="9">
        <f t="shared" si="18"/>
        <v>27656.229735882604</v>
      </c>
      <c r="F198" s="9">
        <v>22759.030229646145</v>
      </c>
      <c r="G198" s="9">
        <f t="shared" si="23"/>
        <v>150.86096323981943</v>
      </c>
      <c r="H198" s="9">
        <f t="shared" si="19"/>
        <v>-1.1023502647631669</v>
      </c>
      <c r="I198" s="9">
        <f t="shared" si="20"/>
        <v>-1.3395497024292657</v>
      </c>
      <c r="J198" s="9">
        <v>2.6666289999999998E-3</v>
      </c>
      <c r="K198" s="21">
        <v>-7.5534420818980735E-2</v>
      </c>
      <c r="L198" s="9">
        <f t="shared" si="21"/>
        <v>1.4766529691363224</v>
      </c>
      <c r="M198" s="9">
        <v>3.0240212770000001</v>
      </c>
      <c r="N198" s="9">
        <v>2.6950730000000001E-3</v>
      </c>
      <c r="O198" s="21">
        <v>7.0124104102567664</v>
      </c>
    </row>
    <row r="199" spans="1:15" x14ac:dyDescent="0.2">
      <c r="A199" s="7">
        <v>37408</v>
      </c>
      <c r="B199" s="9">
        <v>1613.5</v>
      </c>
      <c r="C199" s="9">
        <f t="shared" si="22"/>
        <v>-70.260009999999966</v>
      </c>
      <c r="D199" s="9">
        <v>15.471666769841271</v>
      </c>
      <c r="E199" s="9">
        <f t="shared" si="18"/>
        <v>7349.920401768537</v>
      </c>
      <c r="F199" s="9">
        <v>22759.030229646145</v>
      </c>
      <c r="G199" s="9">
        <f t="shared" si="23"/>
        <v>150.86096323981943</v>
      </c>
      <c r="H199" s="9">
        <f t="shared" si="19"/>
        <v>-0.56828270832101213</v>
      </c>
      <c r="I199" s="9">
        <f t="shared" si="20"/>
        <v>-0.18352419368115694</v>
      </c>
      <c r="J199" s="9">
        <v>2.6666289999999998E-3</v>
      </c>
      <c r="K199" s="21">
        <v>-7.5534420818980735E-2</v>
      </c>
      <c r="L199" s="9">
        <f t="shared" si="21"/>
        <v>0.10429362582755786</v>
      </c>
      <c r="M199" s="9">
        <v>3.0240212770000001</v>
      </c>
      <c r="N199" s="9">
        <v>2.6950730000000001E-3</v>
      </c>
      <c r="O199" s="21">
        <v>7.0124104102567664</v>
      </c>
    </row>
    <row r="200" spans="1:15" x14ac:dyDescent="0.2">
      <c r="A200" s="7">
        <v>37438</v>
      </c>
      <c r="B200" s="9">
        <v>1457.040039</v>
      </c>
      <c r="C200" s="9">
        <f t="shared" si="22"/>
        <v>-156.45996100000002</v>
      </c>
      <c r="D200" s="9">
        <v>15.471666769841271</v>
      </c>
      <c r="E200" s="9">
        <f t="shared" si="18"/>
        <v>29560.484627587262</v>
      </c>
      <c r="F200" s="9">
        <v>22759.030229646145</v>
      </c>
      <c r="G200" s="9">
        <f t="shared" si="23"/>
        <v>150.86096323981943</v>
      </c>
      <c r="H200" s="9">
        <f t="shared" si="19"/>
        <v>-1.1396694285752798</v>
      </c>
      <c r="I200" s="9">
        <f t="shared" si="20"/>
        <v>-1.4802555418221133</v>
      </c>
      <c r="J200" s="9">
        <v>2.6666289999999998E-3</v>
      </c>
      <c r="K200" s="21">
        <v>-7.5534420818980735E-2</v>
      </c>
      <c r="L200" s="9">
        <f t="shared" si="21"/>
        <v>1.6870019874937991</v>
      </c>
      <c r="M200" s="9">
        <v>3.0240212770000001</v>
      </c>
      <c r="N200" s="9">
        <v>2.6950730000000001E-3</v>
      </c>
      <c r="O200" s="21">
        <v>7.0124104102567664</v>
      </c>
    </row>
    <row r="201" spans="1:15" x14ac:dyDescent="0.2">
      <c r="A201" s="7">
        <v>37469</v>
      </c>
      <c r="B201" s="9">
        <v>1322.469971</v>
      </c>
      <c r="C201" s="9">
        <f t="shared" si="22"/>
        <v>-134.57006799999999</v>
      </c>
      <c r="D201" s="9">
        <v>15.471666769841271</v>
      </c>
      <c r="E201" s="9">
        <f t="shared" si="18"/>
        <v>22512.522172743396</v>
      </c>
      <c r="F201" s="9">
        <v>22759.030229646145</v>
      </c>
      <c r="G201" s="9">
        <f t="shared" si="23"/>
        <v>150.86096323981943</v>
      </c>
      <c r="H201" s="9">
        <f t="shared" si="19"/>
        <v>-0.99456964576929119</v>
      </c>
      <c r="I201" s="9">
        <f t="shared" si="20"/>
        <v>-0.98379724341474406</v>
      </c>
      <c r="J201" s="9">
        <v>2.6666289999999998E-3</v>
      </c>
      <c r="K201" s="21">
        <v>-7.5534420818980735E-2</v>
      </c>
      <c r="L201" s="9">
        <f t="shared" si="21"/>
        <v>0.97845487589180713</v>
      </c>
      <c r="M201" s="9">
        <v>3.0240212770000001</v>
      </c>
      <c r="N201" s="9">
        <v>2.6950730000000001E-3</v>
      </c>
      <c r="O201" s="21">
        <v>7.0124104102567664</v>
      </c>
    </row>
    <row r="202" spans="1:15" x14ac:dyDescent="0.2">
      <c r="A202" s="7">
        <v>37500</v>
      </c>
      <c r="B202" s="9">
        <v>1302.670044</v>
      </c>
      <c r="C202" s="9">
        <f t="shared" si="22"/>
        <v>-19.799927000000025</v>
      </c>
      <c r="D202" s="9">
        <v>15.471666769841271</v>
      </c>
      <c r="E202" s="9">
        <f t="shared" si="18"/>
        <v>1244.0853270647074</v>
      </c>
      <c r="F202" s="9">
        <v>22759.030229646145</v>
      </c>
      <c r="G202" s="9">
        <f t="shared" si="23"/>
        <v>150.86096323981943</v>
      </c>
      <c r="H202" s="9">
        <f t="shared" si="19"/>
        <v>-0.23380199232700799</v>
      </c>
      <c r="I202" s="9">
        <f t="shared" si="20"/>
        <v>-1.2780405191150725E-2</v>
      </c>
      <c r="J202" s="9">
        <v>2.6666289999999998E-3</v>
      </c>
      <c r="K202" s="21">
        <v>-7.5534420818980735E-2</v>
      </c>
      <c r="L202" s="9">
        <f t="shared" si="21"/>
        <v>2.988084196437475E-3</v>
      </c>
      <c r="M202" s="9">
        <v>3.0240212770000001</v>
      </c>
      <c r="N202" s="9">
        <v>2.6950730000000001E-3</v>
      </c>
      <c r="O202" s="21">
        <v>7.0124104102567664</v>
      </c>
    </row>
    <row r="203" spans="1:15" x14ac:dyDescent="0.2">
      <c r="A203" s="7">
        <v>37530</v>
      </c>
      <c r="B203" s="9">
        <v>1180.26001</v>
      </c>
      <c r="C203" s="9">
        <f t="shared" si="22"/>
        <v>-122.410034</v>
      </c>
      <c r="D203" s="9">
        <v>15.471666769841271</v>
      </c>
      <c r="E203" s="9">
        <f t="shared" si="18"/>
        <v>19011.363407184046</v>
      </c>
      <c r="F203" s="9">
        <v>22759.030229646145</v>
      </c>
      <c r="G203" s="9">
        <f t="shared" si="23"/>
        <v>150.86096323981943</v>
      </c>
      <c r="H203" s="9">
        <f t="shared" si="19"/>
        <v>-0.9139654010471524</v>
      </c>
      <c r="I203" s="9">
        <f t="shared" si="20"/>
        <v>-0.76346523580193348</v>
      </c>
      <c r="J203" s="9">
        <v>2.6666289999999998E-3</v>
      </c>
      <c r="K203" s="21">
        <v>-7.5534420818980735E-2</v>
      </c>
      <c r="L203" s="9">
        <f t="shared" si="21"/>
        <v>0.69778081042527296</v>
      </c>
      <c r="M203" s="9">
        <v>3.0240212770000001</v>
      </c>
      <c r="N203" s="9">
        <v>2.6950730000000001E-3</v>
      </c>
      <c r="O203" s="21">
        <v>7.0124104102567664</v>
      </c>
    </row>
    <row r="204" spans="1:15" x14ac:dyDescent="0.2">
      <c r="A204" s="7">
        <v>37561</v>
      </c>
      <c r="B204" s="9">
        <v>1320.9499510000001</v>
      </c>
      <c r="C204" s="9">
        <f t="shared" si="22"/>
        <v>140.68994100000009</v>
      </c>
      <c r="D204" s="9">
        <v>15.471666769841271</v>
      </c>
      <c r="E204" s="9">
        <f t="shared" si="18"/>
        <v>15679.616201179255</v>
      </c>
      <c r="F204" s="9">
        <v>22759.030229646145</v>
      </c>
      <c r="G204" s="9">
        <f t="shared" si="23"/>
        <v>150.86096323981943</v>
      </c>
      <c r="H204" s="9">
        <f t="shared" si="19"/>
        <v>0.83002435846245293</v>
      </c>
      <c r="I204" s="9">
        <f t="shared" si="20"/>
        <v>0.57183734311176937</v>
      </c>
      <c r="J204" s="9">
        <v>2.6666289999999998E-3</v>
      </c>
      <c r="K204" s="21">
        <v>-7.5534420818980735E-2</v>
      </c>
      <c r="L204" s="9">
        <f t="shared" si="21"/>
        <v>0.47463892386121997</v>
      </c>
      <c r="M204" s="9">
        <v>3.0240212770000001</v>
      </c>
      <c r="N204" s="9">
        <v>2.6950730000000001E-3</v>
      </c>
      <c r="O204" s="21">
        <v>7.0124104102567664</v>
      </c>
    </row>
    <row r="205" spans="1:15" x14ac:dyDescent="0.2">
      <c r="A205" s="7">
        <v>37591</v>
      </c>
      <c r="B205" s="9">
        <v>1507.9399410000001</v>
      </c>
      <c r="C205" s="9">
        <f t="shared" si="22"/>
        <v>186.98999000000003</v>
      </c>
      <c r="D205" s="9">
        <v>15.471666769841271</v>
      </c>
      <c r="E205" s="9">
        <f t="shared" si="18"/>
        <v>29418.535203685216</v>
      </c>
      <c r="F205" s="9">
        <v>22759.030229646145</v>
      </c>
      <c r="G205" s="9">
        <f t="shared" si="23"/>
        <v>150.86096323981943</v>
      </c>
      <c r="H205" s="9">
        <f t="shared" si="19"/>
        <v>1.1369297898323829</v>
      </c>
      <c r="I205" s="9">
        <f t="shared" si="20"/>
        <v>1.4696060732295275</v>
      </c>
      <c r="J205" s="9">
        <v>2.6666289999999998E-3</v>
      </c>
      <c r="K205" s="21">
        <v>-7.5534420818980735E-2</v>
      </c>
      <c r="L205" s="9">
        <f t="shared" si="21"/>
        <v>1.6708389239732404</v>
      </c>
      <c r="M205" s="9">
        <v>3.0240212770000001</v>
      </c>
      <c r="N205" s="9">
        <v>2.6950730000000001E-3</v>
      </c>
      <c r="O205" s="21">
        <v>7.0124104102567664</v>
      </c>
    </row>
    <row r="206" spans="1:15" x14ac:dyDescent="0.2">
      <c r="A206" s="7">
        <v>37622</v>
      </c>
      <c r="B206" s="9">
        <v>1346.9300539999999</v>
      </c>
      <c r="C206" s="9">
        <f t="shared" si="22"/>
        <v>-161.00988700000016</v>
      </c>
      <c r="D206" s="9">
        <v>15.471666769841271</v>
      </c>
      <c r="E206" s="9">
        <f t="shared" si="18"/>
        <v>31145.738821017436</v>
      </c>
      <c r="F206" s="9">
        <v>22759.030229646145</v>
      </c>
      <c r="G206" s="9">
        <f t="shared" si="23"/>
        <v>150.86096323981943</v>
      </c>
      <c r="H206" s="9">
        <f t="shared" si="19"/>
        <v>-1.1698291591131742</v>
      </c>
      <c r="I206" s="9">
        <f t="shared" si="20"/>
        <v>-1.6009115101700826</v>
      </c>
      <c r="J206" s="9">
        <v>2.6666289999999998E-3</v>
      </c>
      <c r="K206" s="21">
        <v>-7.5534420818980735E-2</v>
      </c>
      <c r="L206" s="9">
        <f t="shared" si="21"/>
        <v>1.8727929657568696</v>
      </c>
      <c r="M206" s="9">
        <v>3.0240212770000001</v>
      </c>
      <c r="N206" s="9">
        <v>2.6950730000000001E-3</v>
      </c>
      <c r="O206" s="21">
        <v>7.0124104102567664</v>
      </c>
    </row>
    <row r="207" spans="1:15" x14ac:dyDescent="0.2">
      <c r="A207" s="7">
        <v>37653</v>
      </c>
      <c r="B207" s="9">
        <v>1324.73999</v>
      </c>
      <c r="C207" s="9">
        <f t="shared" si="22"/>
        <v>-22.190063999999893</v>
      </c>
      <c r="D207" s="9">
        <v>15.471666769841271</v>
      </c>
      <c r="E207" s="9">
        <f t="shared" si="18"/>
        <v>1418.4059645800007</v>
      </c>
      <c r="F207" s="9">
        <v>22759.030229646145</v>
      </c>
      <c r="G207" s="9">
        <f t="shared" si="23"/>
        <v>150.86096323981943</v>
      </c>
      <c r="H207" s="9">
        <f t="shared" si="19"/>
        <v>-0.24964530227724563</v>
      </c>
      <c r="I207" s="9">
        <f t="shared" si="20"/>
        <v>-1.5558588490214761E-2</v>
      </c>
      <c r="J207" s="9">
        <v>2.6666289999999998E-3</v>
      </c>
      <c r="K207" s="21">
        <v>-7.5534420818980735E-2</v>
      </c>
      <c r="L207" s="9">
        <f t="shared" si="21"/>
        <v>3.8841285266469384E-3</v>
      </c>
      <c r="M207" s="9">
        <v>3.0240212770000001</v>
      </c>
      <c r="N207" s="9">
        <v>2.6950730000000001E-3</v>
      </c>
      <c r="O207" s="21">
        <v>7.0124104102567664</v>
      </c>
    </row>
    <row r="208" spans="1:15" x14ac:dyDescent="0.2">
      <c r="A208" s="7">
        <v>37681</v>
      </c>
      <c r="B208" s="9">
        <v>1344.209961</v>
      </c>
      <c r="C208" s="9">
        <f t="shared" si="22"/>
        <v>19.469970999999987</v>
      </c>
      <c r="D208" s="9">
        <v>15.471666769841271</v>
      </c>
      <c r="E208" s="9">
        <f t="shared" si="18"/>
        <v>15.986436716905084</v>
      </c>
      <c r="F208" s="9">
        <v>22759.030229646145</v>
      </c>
      <c r="G208" s="9">
        <f t="shared" si="23"/>
        <v>150.86096323981943</v>
      </c>
      <c r="H208" s="9">
        <f t="shared" si="19"/>
        <v>2.6503239435126266E-2</v>
      </c>
      <c r="I208" s="9">
        <f t="shared" si="20"/>
        <v>1.8616450514254479E-5</v>
      </c>
      <c r="J208" s="9">
        <v>2.6666289999999998E-3</v>
      </c>
      <c r="K208" s="21">
        <v>-7.5534420818980735E-2</v>
      </c>
      <c r="L208" s="9">
        <f t="shared" si="21"/>
        <v>4.93396245411466E-7</v>
      </c>
      <c r="M208" s="9">
        <v>3.0240212770000001</v>
      </c>
      <c r="N208" s="9">
        <v>2.6950730000000001E-3</v>
      </c>
      <c r="O208" s="21">
        <v>7.0124104102567664</v>
      </c>
    </row>
    <row r="209" spans="1:15" x14ac:dyDescent="0.2">
      <c r="A209" s="7">
        <v>37712</v>
      </c>
      <c r="B209" s="9">
        <v>1347.540039</v>
      </c>
      <c r="C209" s="9">
        <f t="shared" si="22"/>
        <v>3.3300779999999577</v>
      </c>
      <c r="D209" s="9">
        <v>15.471666769841271</v>
      </c>
      <c r="E209" s="9">
        <f t="shared" si="18"/>
        <v>147.41817785593668</v>
      </c>
      <c r="F209" s="9">
        <v>22759.030229646145</v>
      </c>
      <c r="G209" s="9">
        <f t="shared" si="23"/>
        <v>150.86096323981943</v>
      </c>
      <c r="H209" s="9">
        <f t="shared" si="19"/>
        <v>-8.0481978300378287E-2</v>
      </c>
      <c r="I209" s="9">
        <f t="shared" si="20"/>
        <v>-5.2130984807199627E-4</v>
      </c>
      <c r="J209" s="9">
        <v>2.6666289999999998E-3</v>
      </c>
      <c r="K209" s="21">
        <v>-7.5534420818980735E-2</v>
      </c>
      <c r="L209" s="9">
        <f t="shared" si="21"/>
        <v>4.1956047880303912E-5</v>
      </c>
      <c r="M209" s="9">
        <v>3.0240212770000001</v>
      </c>
      <c r="N209" s="9">
        <v>2.6950730000000001E-3</v>
      </c>
      <c r="O209" s="21">
        <v>7.0124104102567664</v>
      </c>
    </row>
    <row r="210" spans="1:15" x14ac:dyDescent="0.2">
      <c r="A210" s="7">
        <v>37742</v>
      </c>
      <c r="B210" s="9">
        <v>1463</v>
      </c>
      <c r="C210" s="9">
        <f t="shared" si="22"/>
        <v>115.45996100000002</v>
      </c>
      <c r="D210" s="9">
        <v>15.471666769841271</v>
      </c>
      <c r="E210" s="9">
        <f t="shared" si="18"/>
        <v>9997.6589830567955</v>
      </c>
      <c r="F210" s="9">
        <v>22759.030229646145</v>
      </c>
      <c r="G210" s="9">
        <f t="shared" si="23"/>
        <v>150.86096323981943</v>
      </c>
      <c r="H210" s="9">
        <f t="shared" si="19"/>
        <v>0.66278440812558093</v>
      </c>
      <c r="I210" s="9">
        <f t="shared" si="20"/>
        <v>0.291150036924474</v>
      </c>
      <c r="J210" s="9">
        <v>2.6666289999999998E-3</v>
      </c>
      <c r="K210" s="21">
        <v>-7.5534420818980735E-2</v>
      </c>
      <c r="L210" s="9">
        <f t="shared" si="21"/>
        <v>0.19296970489872853</v>
      </c>
      <c r="M210" s="9">
        <v>3.0240212770000001</v>
      </c>
      <c r="N210" s="9">
        <v>2.6950730000000001E-3</v>
      </c>
      <c r="O210" s="21">
        <v>7.0124104102567664</v>
      </c>
    </row>
    <row r="211" spans="1:15" x14ac:dyDescent="0.2">
      <c r="A211" s="7">
        <v>37773</v>
      </c>
      <c r="B211" s="9">
        <v>1612.099976</v>
      </c>
      <c r="C211" s="9">
        <f t="shared" si="22"/>
        <v>149.09997599999997</v>
      </c>
      <c r="D211" s="9">
        <v>15.471666769841271</v>
      </c>
      <c r="E211" s="9">
        <f t="shared" si="18"/>
        <v>17856.525027710915</v>
      </c>
      <c r="F211" s="9">
        <v>22759.030229646145</v>
      </c>
      <c r="G211" s="9">
        <f t="shared" si="23"/>
        <v>150.86096323981943</v>
      </c>
      <c r="H211" s="9">
        <f t="shared" si="19"/>
        <v>0.88577128476724309</v>
      </c>
      <c r="I211" s="9">
        <f t="shared" si="20"/>
        <v>0.6949679734012042</v>
      </c>
      <c r="J211" s="9">
        <v>2.6666289999999998E-3</v>
      </c>
      <c r="K211" s="21">
        <v>-7.5534420818980735E-2</v>
      </c>
      <c r="L211" s="9">
        <f t="shared" si="21"/>
        <v>0.61558267467167183</v>
      </c>
      <c r="M211" s="9">
        <v>3.0240212770000001</v>
      </c>
      <c r="N211" s="9">
        <v>2.6950730000000001E-3</v>
      </c>
      <c r="O211" s="21">
        <v>7.0124104102567664</v>
      </c>
    </row>
    <row r="212" spans="1:15" x14ac:dyDescent="0.2">
      <c r="A212" s="7">
        <v>37803</v>
      </c>
      <c r="B212" s="9">
        <v>1617.3000489999999</v>
      </c>
      <c r="C212" s="9">
        <f t="shared" si="22"/>
        <v>5.2000729999999749</v>
      </c>
      <c r="D212" s="9">
        <v>15.471666769841271</v>
      </c>
      <c r="E212" s="9">
        <f t="shared" si="18"/>
        <v>105.50563857264252</v>
      </c>
      <c r="F212" s="9">
        <v>22759.030229646145</v>
      </c>
      <c r="G212" s="9">
        <f t="shared" si="23"/>
        <v>150.86096323981943</v>
      </c>
      <c r="H212" s="9">
        <f t="shared" si="19"/>
        <v>-6.8086492020555597E-2</v>
      </c>
      <c r="I212" s="9">
        <f t="shared" si="20"/>
        <v>-3.1563334405358521E-4</v>
      </c>
      <c r="J212" s="9">
        <v>2.6666289999999998E-3</v>
      </c>
      <c r="K212" s="21">
        <v>-7.5534420818980735E-2</v>
      </c>
      <c r="L212" s="9">
        <f t="shared" si="21"/>
        <v>2.1490367161325712E-5</v>
      </c>
      <c r="M212" s="9">
        <v>3.0240212770000001</v>
      </c>
      <c r="N212" s="9">
        <v>2.6950730000000001E-3</v>
      </c>
      <c r="O212" s="21">
        <v>7.0124104102567664</v>
      </c>
    </row>
    <row r="213" spans="1:15" x14ac:dyDescent="0.2">
      <c r="A213" s="7">
        <v>37834</v>
      </c>
      <c r="B213" s="9">
        <v>1731.630005</v>
      </c>
      <c r="C213" s="9">
        <f t="shared" si="22"/>
        <v>114.32995600000004</v>
      </c>
      <c r="D213" s="9">
        <v>15.471666769841271</v>
      </c>
      <c r="E213" s="9">
        <f t="shared" si="18"/>
        <v>9772.9613495137237</v>
      </c>
      <c r="F213" s="9">
        <v>22759.030229646145</v>
      </c>
      <c r="G213" s="9">
        <f t="shared" si="23"/>
        <v>150.86096323981943</v>
      </c>
      <c r="H213" s="9">
        <f t="shared" si="19"/>
        <v>0.65529403436862932</v>
      </c>
      <c r="I213" s="9">
        <f t="shared" si="20"/>
        <v>0.28138998919687724</v>
      </c>
      <c r="J213" s="9">
        <v>2.6666289999999998E-3</v>
      </c>
      <c r="K213" s="21">
        <v>-7.5534420818980735E-2</v>
      </c>
      <c r="L213" s="9">
        <f t="shared" si="21"/>
        <v>0.18439318125176671</v>
      </c>
      <c r="M213" s="9">
        <v>3.0240212770000001</v>
      </c>
      <c r="N213" s="9">
        <v>2.6950730000000001E-3</v>
      </c>
      <c r="O213" s="21">
        <v>7.0124104102567664</v>
      </c>
    </row>
    <row r="214" spans="1:15" x14ac:dyDescent="0.2">
      <c r="A214" s="7">
        <v>37865</v>
      </c>
      <c r="B214" s="9">
        <v>1817.920044</v>
      </c>
      <c r="C214" s="9">
        <f t="shared" si="22"/>
        <v>86.290038999999979</v>
      </c>
      <c r="D214" s="9">
        <v>15.471666769841271</v>
      </c>
      <c r="E214" s="9">
        <f t="shared" si="18"/>
        <v>5015.241845329313</v>
      </c>
      <c r="F214" s="9">
        <v>22759.030229646145</v>
      </c>
      <c r="G214" s="9">
        <f t="shared" si="23"/>
        <v>150.86096323981943</v>
      </c>
      <c r="H214" s="9">
        <f t="shared" si="19"/>
        <v>0.46942807940037296</v>
      </c>
      <c r="I214" s="9">
        <f t="shared" si="20"/>
        <v>0.10344444923292874</v>
      </c>
      <c r="J214" s="9">
        <v>2.6666289999999998E-3</v>
      </c>
      <c r="K214" s="21">
        <v>-7.5534420818980735E-2</v>
      </c>
      <c r="L214" s="9">
        <f t="shared" si="21"/>
        <v>4.8559729128043121E-2</v>
      </c>
      <c r="M214" s="9">
        <v>3.0240212770000001</v>
      </c>
      <c r="N214" s="9">
        <v>2.6950730000000001E-3</v>
      </c>
      <c r="O214" s="21">
        <v>7.0124104102567664</v>
      </c>
    </row>
    <row r="215" spans="1:15" x14ac:dyDescent="0.2">
      <c r="A215" s="7">
        <v>37895</v>
      </c>
      <c r="B215" s="9">
        <v>1797.0699460000001</v>
      </c>
      <c r="C215" s="9">
        <f t="shared" si="22"/>
        <v>-20.850097999999889</v>
      </c>
      <c r="D215" s="9">
        <v>15.471666769841271</v>
      </c>
      <c r="E215" s="9">
        <f t="shared" si="18"/>
        <v>1319.2705959956745</v>
      </c>
      <c r="F215" s="9">
        <v>22759.030229646145</v>
      </c>
      <c r="G215" s="9">
        <f t="shared" si="23"/>
        <v>150.86096323981943</v>
      </c>
      <c r="H215" s="9">
        <f t="shared" si="19"/>
        <v>-0.24076317683390019</v>
      </c>
      <c r="I215" s="9">
        <f t="shared" si="20"/>
        <v>-1.3956296757395271E-2</v>
      </c>
      <c r="J215" s="9">
        <v>2.6666289999999998E-3</v>
      </c>
      <c r="K215" s="21">
        <v>-7.5534420818980735E-2</v>
      </c>
      <c r="L215" s="9">
        <f t="shared" si="21"/>
        <v>3.360162344147146E-3</v>
      </c>
      <c r="M215" s="9">
        <v>3.0240212770000001</v>
      </c>
      <c r="N215" s="9">
        <v>2.6950730000000001E-3</v>
      </c>
      <c r="O215" s="21">
        <v>7.0124104102567664</v>
      </c>
    </row>
    <row r="216" spans="1:15" x14ac:dyDescent="0.2">
      <c r="A216" s="7">
        <v>37926</v>
      </c>
      <c r="B216" s="9">
        <v>1941.3100589999999</v>
      </c>
      <c r="C216" s="9">
        <f t="shared" si="22"/>
        <v>144.24011299999984</v>
      </c>
      <c r="D216" s="9">
        <v>15.471666769841271</v>
      </c>
      <c r="E216" s="9">
        <f t="shared" si="18"/>
        <v>16581.312744529238</v>
      </c>
      <c r="F216" s="9">
        <v>22759.030229646145</v>
      </c>
      <c r="G216" s="9">
        <f t="shared" si="23"/>
        <v>150.86096323981943</v>
      </c>
      <c r="H216" s="9">
        <f t="shared" si="19"/>
        <v>0.85355709962860959</v>
      </c>
      <c r="I216" s="9">
        <f t="shared" si="20"/>
        <v>0.62186732349515073</v>
      </c>
      <c r="J216" s="9">
        <v>2.6666289999999998E-3</v>
      </c>
      <c r="K216" s="21">
        <v>-7.5534420818980735E-2</v>
      </c>
      <c r="L216" s="9">
        <f t="shared" si="21"/>
        <v>0.53079926899632723</v>
      </c>
      <c r="M216" s="9">
        <v>3.0240212770000001</v>
      </c>
      <c r="N216" s="9">
        <v>2.6950730000000001E-3</v>
      </c>
      <c r="O216" s="21">
        <v>7.0124104102567664</v>
      </c>
    </row>
    <row r="217" spans="1:15" x14ac:dyDescent="0.2">
      <c r="A217" s="7">
        <v>37956</v>
      </c>
      <c r="B217" s="9">
        <v>1972.969971</v>
      </c>
      <c r="C217" s="9">
        <f t="shared" si="22"/>
        <v>31.659912000000077</v>
      </c>
      <c r="D217" s="9">
        <v>15.471666769841271</v>
      </c>
      <c r="E217" s="9">
        <f t="shared" si="18"/>
        <v>262.05928363175934</v>
      </c>
      <c r="F217" s="9">
        <v>22759.030229646145</v>
      </c>
      <c r="G217" s="9">
        <f t="shared" si="23"/>
        <v>150.86096323981943</v>
      </c>
      <c r="H217" s="9">
        <f t="shared" si="19"/>
        <v>0.10730572629597232</v>
      </c>
      <c r="I217" s="9">
        <f t="shared" si="20"/>
        <v>1.235573813073904E-3</v>
      </c>
      <c r="J217" s="9">
        <v>2.6666289999999998E-3</v>
      </c>
      <c r="K217" s="21">
        <v>-7.5534420818980735E-2</v>
      </c>
      <c r="L217" s="9">
        <f t="shared" si="21"/>
        <v>1.3258414540417922E-4</v>
      </c>
      <c r="M217" s="9">
        <v>3.0240212770000001</v>
      </c>
      <c r="N217" s="9">
        <v>2.6950730000000001E-3</v>
      </c>
      <c r="O217" s="21">
        <v>7.0124104102567664</v>
      </c>
    </row>
    <row r="218" spans="1:15" x14ac:dyDescent="0.2">
      <c r="A218" s="7">
        <v>37987</v>
      </c>
      <c r="B218" s="9">
        <v>2011.079956</v>
      </c>
      <c r="C218" s="9">
        <f t="shared" si="22"/>
        <v>38.109985000000052</v>
      </c>
      <c r="D218" s="9">
        <v>15.471666769841271</v>
      </c>
      <c r="E218" s="9">
        <f t="shared" si="18"/>
        <v>512.49345228993934</v>
      </c>
      <c r="F218" s="9">
        <v>22759.030229646145</v>
      </c>
      <c r="G218" s="9">
        <f t="shared" si="23"/>
        <v>150.86096323981943</v>
      </c>
      <c r="H218" s="9">
        <f t="shared" si="19"/>
        <v>0.15006080926429777</v>
      </c>
      <c r="I218" s="9">
        <f t="shared" si="20"/>
        <v>3.3791062895599392E-3</v>
      </c>
      <c r="J218" s="9">
        <v>2.6666289999999998E-3</v>
      </c>
      <c r="K218" s="21">
        <v>-7.5534420818980735E-2</v>
      </c>
      <c r="L218" s="9">
        <f t="shared" si="21"/>
        <v>5.0707142440144302E-4</v>
      </c>
      <c r="M218" s="9">
        <v>3.0240212770000001</v>
      </c>
      <c r="N218" s="9">
        <v>2.6950730000000001E-3</v>
      </c>
      <c r="O218" s="21">
        <v>7.0124104102567664</v>
      </c>
    </row>
    <row r="219" spans="1:15" x14ac:dyDescent="0.2">
      <c r="A219" s="7">
        <v>38018</v>
      </c>
      <c r="B219" s="9">
        <v>2072.1298830000001</v>
      </c>
      <c r="C219" s="9">
        <f t="shared" si="22"/>
        <v>61.049927000000025</v>
      </c>
      <c r="D219" s="9">
        <v>15.471666769841271</v>
      </c>
      <c r="E219" s="9">
        <f t="shared" si="18"/>
        <v>2077.377805608071</v>
      </c>
      <c r="F219" s="9">
        <v>22759.030229646145</v>
      </c>
      <c r="G219" s="9">
        <f t="shared" si="23"/>
        <v>150.86096323981943</v>
      </c>
      <c r="H219" s="9">
        <f t="shared" si="19"/>
        <v>0.30212096788553761</v>
      </c>
      <c r="I219" s="9">
        <f t="shared" si="20"/>
        <v>2.7576719524573641E-2</v>
      </c>
      <c r="J219" s="9">
        <v>2.6666289999999998E-3</v>
      </c>
      <c r="K219" s="21">
        <v>-7.5534420818980735E-2</v>
      </c>
      <c r="L219" s="9">
        <f t="shared" si="21"/>
        <v>8.3315051938721903E-3</v>
      </c>
      <c r="M219" s="9">
        <v>3.0240212770000001</v>
      </c>
      <c r="N219" s="9">
        <v>2.6950730000000001E-3</v>
      </c>
      <c r="O219" s="21">
        <v>7.0124104102567664</v>
      </c>
    </row>
    <row r="220" spans="1:15" x14ac:dyDescent="0.2">
      <c r="A220" s="7">
        <v>38047</v>
      </c>
      <c r="B220" s="9">
        <v>2036.920044</v>
      </c>
      <c r="C220" s="9">
        <f t="shared" si="22"/>
        <v>-35.209839000000102</v>
      </c>
      <c r="D220" s="9">
        <v>15.471666769841271</v>
      </c>
      <c r="E220" s="9">
        <f t="shared" si="18"/>
        <v>2568.6150270984645</v>
      </c>
      <c r="F220" s="9">
        <v>22759.030229646145</v>
      </c>
      <c r="G220" s="9">
        <f t="shared" si="23"/>
        <v>150.86096323981943</v>
      </c>
      <c r="H220" s="9">
        <f t="shared" si="19"/>
        <v>-0.3359484433973447</v>
      </c>
      <c r="I220" s="9">
        <f t="shared" si="20"/>
        <v>-3.7915597076570787E-2</v>
      </c>
      <c r="J220" s="9">
        <v>2.6666289999999998E-3</v>
      </c>
      <c r="K220" s="21">
        <v>-7.5534420818980735E-2</v>
      </c>
      <c r="L220" s="9">
        <f t="shared" si="21"/>
        <v>1.2737685818354869E-2</v>
      </c>
      <c r="M220" s="9">
        <v>3.0240212770000001</v>
      </c>
      <c r="N220" s="9">
        <v>2.6950730000000001E-3</v>
      </c>
      <c r="O220" s="21">
        <v>7.0124104102567664</v>
      </c>
    </row>
    <row r="221" spans="1:15" x14ac:dyDescent="0.2">
      <c r="A221" s="7">
        <v>38078</v>
      </c>
      <c r="B221" s="9">
        <v>1996.4499510000001</v>
      </c>
      <c r="C221" s="9">
        <f t="shared" si="22"/>
        <v>-40.470092999999906</v>
      </c>
      <c r="D221" s="9">
        <v>15.471666769841271</v>
      </c>
      <c r="E221" s="9">
        <f t="shared" si="18"/>
        <v>3129.4804861466209</v>
      </c>
      <c r="F221" s="9">
        <v>22759.030229646145</v>
      </c>
      <c r="G221" s="9">
        <f t="shared" si="23"/>
        <v>150.86096323981943</v>
      </c>
      <c r="H221" s="9">
        <f t="shared" si="19"/>
        <v>-0.37081666833130406</v>
      </c>
      <c r="I221" s="9">
        <f t="shared" si="20"/>
        <v>-5.0989146539692526E-2</v>
      </c>
      <c r="J221" s="9">
        <v>2.6666289999999998E-3</v>
      </c>
      <c r="K221" s="21">
        <v>-7.5534420818980735E-2</v>
      </c>
      <c r="L221" s="9">
        <f t="shared" si="21"/>
        <v>1.8907625440905424E-2</v>
      </c>
      <c r="M221" s="9">
        <v>3.0240212770000001</v>
      </c>
      <c r="N221" s="9">
        <v>2.6950730000000001E-3</v>
      </c>
      <c r="O221" s="21">
        <v>7.0124104102567664</v>
      </c>
    </row>
    <row r="222" spans="1:15" x14ac:dyDescent="0.2">
      <c r="A222" s="7">
        <v>38108</v>
      </c>
      <c r="B222" s="9">
        <v>1928.719971</v>
      </c>
      <c r="C222" s="9">
        <f t="shared" si="22"/>
        <v>-67.729980000000069</v>
      </c>
      <c r="D222" s="9">
        <v>15.471666769841271</v>
      </c>
      <c r="E222" s="9">
        <f t="shared" si="18"/>
        <v>6922.5140252134506</v>
      </c>
      <c r="F222" s="9">
        <v>22759.030229646145</v>
      </c>
      <c r="G222" s="9">
        <f t="shared" si="23"/>
        <v>150.86096323981943</v>
      </c>
      <c r="H222" s="9">
        <f t="shared" si="19"/>
        <v>-0.55151210083139957</v>
      </c>
      <c r="I222" s="9">
        <f t="shared" si="20"/>
        <v>-0.16775100760256154</v>
      </c>
      <c r="J222" s="9">
        <v>2.6666289999999998E-3</v>
      </c>
      <c r="K222" s="21">
        <v>-7.5534420818980735E-2</v>
      </c>
      <c r="L222" s="9">
        <f t="shared" si="21"/>
        <v>9.2516710619472795E-2</v>
      </c>
      <c r="M222" s="9">
        <v>3.0240212770000001</v>
      </c>
      <c r="N222" s="9">
        <v>2.6950730000000001E-3</v>
      </c>
      <c r="O222" s="21">
        <v>7.0124104102567664</v>
      </c>
    </row>
    <row r="223" spans="1:15" x14ac:dyDescent="0.2">
      <c r="A223" s="7">
        <v>38139</v>
      </c>
      <c r="B223" s="9">
        <v>1978.5200199999999</v>
      </c>
      <c r="C223" s="9">
        <f t="shared" si="22"/>
        <v>49.800048999999944</v>
      </c>
      <c r="D223" s="9">
        <v>15.471666769841271</v>
      </c>
      <c r="E223" s="9">
        <f t="shared" si="18"/>
        <v>1178.4378265398739</v>
      </c>
      <c r="F223" s="9">
        <v>22759.030229646145</v>
      </c>
      <c r="G223" s="9">
        <f t="shared" si="23"/>
        <v>150.86096323981943</v>
      </c>
      <c r="H223" s="9">
        <f t="shared" si="19"/>
        <v>0.227549801439275</v>
      </c>
      <c r="I223" s="9">
        <f t="shared" si="20"/>
        <v>1.1782281175073087E-2</v>
      </c>
      <c r="J223" s="9">
        <v>2.6666289999999998E-3</v>
      </c>
      <c r="K223" s="21">
        <v>-7.5534420818980735E-2</v>
      </c>
      <c r="L223" s="9">
        <f t="shared" si="21"/>
        <v>2.6810557418895883E-3</v>
      </c>
      <c r="M223" s="9">
        <v>3.0240212770000001</v>
      </c>
      <c r="N223" s="9">
        <v>2.6950730000000001E-3</v>
      </c>
      <c r="O223" s="21">
        <v>7.0124104102567664</v>
      </c>
    </row>
    <row r="224" spans="1:15" x14ac:dyDescent="0.2">
      <c r="A224" s="7">
        <v>38169</v>
      </c>
      <c r="B224" s="9">
        <v>2045.530029</v>
      </c>
      <c r="C224" s="9">
        <f t="shared" si="22"/>
        <v>67.010009000000082</v>
      </c>
      <c r="D224" s="9">
        <v>15.471666769841271</v>
      </c>
      <c r="E224" s="9">
        <f t="shared" si="18"/>
        <v>2656.2007198329711</v>
      </c>
      <c r="F224" s="9">
        <v>22759.030229646145</v>
      </c>
      <c r="G224" s="9">
        <f t="shared" si="23"/>
        <v>150.86096323981943</v>
      </c>
      <c r="H224" s="9">
        <f t="shared" si="19"/>
        <v>0.34162808670543726</v>
      </c>
      <c r="I224" s="9">
        <f t="shared" si="20"/>
        <v>3.9871328464607066E-2</v>
      </c>
      <c r="J224" s="9">
        <v>2.6666289999999998E-3</v>
      </c>
      <c r="K224" s="21">
        <v>-7.5534420818980735E-2</v>
      </c>
      <c r="L224" s="9">
        <f t="shared" si="21"/>
        <v>1.3621165657767751E-2</v>
      </c>
      <c r="M224" s="9">
        <v>3.0240212770000001</v>
      </c>
      <c r="N224" s="9">
        <v>2.6950730000000001E-3</v>
      </c>
      <c r="O224" s="21">
        <v>7.0124104102567664</v>
      </c>
    </row>
    <row r="225" spans="1:15" x14ac:dyDescent="0.2">
      <c r="A225" s="7">
        <v>38200</v>
      </c>
      <c r="B225" s="9">
        <v>1874.9300539999999</v>
      </c>
      <c r="C225" s="9">
        <f t="shared" si="22"/>
        <v>-170.59997500000009</v>
      </c>
      <c r="D225" s="9">
        <v>15.471666769841271</v>
      </c>
      <c r="E225" s="9">
        <f t="shared" si="18"/>
        <v>34622.655870924173</v>
      </c>
      <c r="F225" s="9">
        <v>22759.030229646145</v>
      </c>
      <c r="G225" s="9">
        <f t="shared" si="23"/>
        <v>150.86096323981943</v>
      </c>
      <c r="H225" s="9">
        <f t="shared" si="19"/>
        <v>-1.2333982083492898</v>
      </c>
      <c r="I225" s="9">
        <f t="shared" si="20"/>
        <v>-1.8763330989325653</v>
      </c>
      <c r="J225" s="9">
        <v>2.6666289999999998E-3</v>
      </c>
      <c r="K225" s="21">
        <v>-7.5534420818980735E-2</v>
      </c>
      <c r="L225" s="9">
        <f t="shared" si="21"/>
        <v>2.3142658824898965</v>
      </c>
      <c r="M225" s="9">
        <v>3.0240212770000001</v>
      </c>
      <c r="N225" s="9">
        <v>2.6950730000000001E-3</v>
      </c>
      <c r="O225" s="21">
        <v>7.0124104102567664</v>
      </c>
    </row>
    <row r="226" spans="1:15" x14ac:dyDescent="0.2">
      <c r="A226" s="7">
        <v>38231</v>
      </c>
      <c r="B226" s="9">
        <v>1833.369995</v>
      </c>
      <c r="C226" s="9">
        <f t="shared" si="22"/>
        <v>-41.56005899999991</v>
      </c>
      <c r="D226" s="9">
        <v>15.471666769841271</v>
      </c>
      <c r="E226" s="9">
        <f t="shared" si="18"/>
        <v>3252.6177442863668</v>
      </c>
      <c r="F226" s="9">
        <v>22759.030229646145</v>
      </c>
      <c r="G226" s="9">
        <f t="shared" si="23"/>
        <v>150.86096323981943</v>
      </c>
      <c r="H226" s="9">
        <f t="shared" si="19"/>
        <v>-0.37804163877158503</v>
      </c>
      <c r="I226" s="9">
        <f t="shared" si="20"/>
        <v>-5.4028002508904459E-2</v>
      </c>
      <c r="J226" s="9">
        <v>2.6666289999999998E-3</v>
      </c>
      <c r="K226" s="21">
        <v>-7.5534420818980735E-2</v>
      </c>
      <c r="L226" s="9">
        <f t="shared" si="21"/>
        <v>2.0424834608021553E-2</v>
      </c>
      <c r="M226" s="9">
        <v>3.0240212770000001</v>
      </c>
      <c r="N226" s="9">
        <v>2.6950730000000001E-3</v>
      </c>
      <c r="O226" s="21">
        <v>7.0124104102567664</v>
      </c>
    </row>
    <row r="227" spans="1:15" x14ac:dyDescent="0.2">
      <c r="A227" s="7">
        <v>38261</v>
      </c>
      <c r="B227" s="9">
        <v>1909.589966</v>
      </c>
      <c r="C227" s="9">
        <f t="shared" si="22"/>
        <v>76.219970999999987</v>
      </c>
      <c r="D227" s="9">
        <v>15.471666769841271</v>
      </c>
      <c r="E227" s="9">
        <f t="shared" si="18"/>
        <v>3690.3564668399194</v>
      </c>
      <c r="F227" s="9">
        <v>22759.030229646145</v>
      </c>
      <c r="G227" s="9">
        <f t="shared" si="23"/>
        <v>150.86096323981943</v>
      </c>
      <c r="H227" s="9">
        <f t="shared" si="19"/>
        <v>0.4026774251307732</v>
      </c>
      <c r="I227" s="9">
        <f t="shared" si="20"/>
        <v>6.5293785582572275E-2</v>
      </c>
      <c r="J227" s="9">
        <v>2.6666289999999998E-3</v>
      </c>
      <c r="K227" s="21">
        <v>-7.5534420818980735E-2</v>
      </c>
      <c r="L227" s="9">
        <f t="shared" si="21"/>
        <v>2.6292333455431003E-2</v>
      </c>
      <c r="M227" s="9">
        <v>3.0240212770000001</v>
      </c>
      <c r="N227" s="9">
        <v>2.6950730000000001E-3</v>
      </c>
      <c r="O227" s="21">
        <v>7.0124104102567664</v>
      </c>
    </row>
    <row r="228" spans="1:15" x14ac:dyDescent="0.2">
      <c r="A228" s="7">
        <v>38292</v>
      </c>
      <c r="B228" s="9">
        <v>1975.4799800000001</v>
      </c>
      <c r="C228" s="9">
        <f t="shared" si="22"/>
        <v>65.890014000000065</v>
      </c>
      <c r="D228" s="9">
        <v>15.471666769841271</v>
      </c>
      <c r="E228" s="9">
        <f t="shared" si="18"/>
        <v>2542.0097374208608</v>
      </c>
      <c r="F228" s="9">
        <v>22759.030229646145</v>
      </c>
      <c r="G228" s="9">
        <f t="shared" si="23"/>
        <v>150.86096323981943</v>
      </c>
      <c r="H228" s="9">
        <f t="shared" si="19"/>
        <v>0.33420406543480813</v>
      </c>
      <c r="I228" s="9">
        <f t="shared" si="20"/>
        <v>3.7328039905421287E-2</v>
      </c>
      <c r="J228" s="9">
        <v>2.6666289999999998E-3</v>
      </c>
      <c r="K228" s="21">
        <v>-7.5534420818980735E-2</v>
      </c>
      <c r="L228" s="9">
        <f t="shared" si="21"/>
        <v>1.2475182691104545E-2</v>
      </c>
      <c r="M228" s="9">
        <v>3.0240212770000001</v>
      </c>
      <c r="N228" s="9">
        <v>2.6950730000000001E-3</v>
      </c>
      <c r="O228" s="21">
        <v>7.0124104102567664</v>
      </c>
    </row>
    <row r="229" spans="1:15" x14ac:dyDescent="0.2">
      <c r="A229" s="7">
        <v>38322</v>
      </c>
      <c r="B229" s="9">
        <v>2104.580078</v>
      </c>
      <c r="C229" s="9">
        <f t="shared" si="22"/>
        <v>129.10009799999989</v>
      </c>
      <c r="D229" s="9">
        <v>15.471666769841271</v>
      </c>
      <c r="E229" s="9">
        <f t="shared" si="18"/>
        <v>12911.420383826884</v>
      </c>
      <c r="F229" s="9">
        <v>22759.030229646145</v>
      </c>
      <c r="G229" s="9">
        <f t="shared" si="23"/>
        <v>150.86096323981943</v>
      </c>
      <c r="H229" s="9">
        <f t="shared" si="19"/>
        <v>0.75319969321372215</v>
      </c>
      <c r="I229" s="9">
        <f t="shared" si="20"/>
        <v>0.42729755063922187</v>
      </c>
      <c r="J229" s="9">
        <v>2.6666289999999998E-3</v>
      </c>
      <c r="K229" s="21">
        <v>-7.5534420818980735E-2</v>
      </c>
      <c r="L229" s="9">
        <f t="shared" si="21"/>
        <v>0.32184038405243681</v>
      </c>
      <c r="M229" s="9">
        <v>3.0240212770000001</v>
      </c>
      <c r="N229" s="9">
        <v>2.6950730000000001E-3</v>
      </c>
      <c r="O229" s="21">
        <v>7.0124104102567664</v>
      </c>
    </row>
    <row r="230" spans="1:15" x14ac:dyDescent="0.2">
      <c r="A230" s="7">
        <v>38353</v>
      </c>
      <c r="B230" s="9">
        <v>2184.75</v>
      </c>
      <c r="C230" s="9">
        <f t="shared" si="22"/>
        <v>80.169922000000042</v>
      </c>
      <c r="D230" s="9">
        <v>15.471666769841271</v>
      </c>
      <c r="E230" s="9">
        <f t="shared" si="18"/>
        <v>4185.8642298267659</v>
      </c>
      <c r="F230" s="9">
        <v>22759.030229646145</v>
      </c>
      <c r="G230" s="9">
        <f t="shared" si="23"/>
        <v>150.86096323981943</v>
      </c>
      <c r="H230" s="9">
        <f t="shared" si="19"/>
        <v>0.42886014937681238</v>
      </c>
      <c r="I230" s="9">
        <f t="shared" si="20"/>
        <v>7.8876399423037841E-2</v>
      </c>
      <c r="J230" s="9">
        <v>2.6666289999999998E-3</v>
      </c>
      <c r="K230" s="21">
        <v>-7.5534420818980735E-2</v>
      </c>
      <c r="L230" s="9">
        <f t="shared" si="21"/>
        <v>3.3826944438869126E-2</v>
      </c>
      <c r="M230" s="9">
        <v>3.0240212770000001</v>
      </c>
      <c r="N230" s="9">
        <v>2.6950730000000001E-3</v>
      </c>
      <c r="O230" s="21">
        <v>7.0124104102567664</v>
      </c>
    </row>
    <row r="231" spans="1:15" x14ac:dyDescent="0.2">
      <c r="A231" s="7">
        <v>38384</v>
      </c>
      <c r="B231" s="9">
        <v>2063.2700199999999</v>
      </c>
      <c r="C231" s="9">
        <f t="shared" si="22"/>
        <v>-121.47998000000007</v>
      </c>
      <c r="D231" s="9">
        <v>15.471666769841271</v>
      </c>
      <c r="E231" s="9">
        <f t="shared" si="18"/>
        <v>18755.753552971397</v>
      </c>
      <c r="F231" s="9">
        <v>22759.030229646145</v>
      </c>
      <c r="G231" s="9">
        <f t="shared" si="23"/>
        <v>150.86096323981943</v>
      </c>
      <c r="H231" s="9">
        <f t="shared" si="19"/>
        <v>-0.90780042649027215</v>
      </c>
      <c r="I231" s="9">
        <f t="shared" si="20"/>
        <v>-0.74811979696546993</v>
      </c>
      <c r="J231" s="9">
        <v>2.6666289999999998E-3</v>
      </c>
      <c r="K231" s="21">
        <v>-7.5534420818980735E-2</v>
      </c>
      <c r="L231" s="9">
        <f t="shared" si="21"/>
        <v>0.6791434707510694</v>
      </c>
      <c r="M231" s="9">
        <v>3.0240212770000001</v>
      </c>
      <c r="N231" s="9">
        <v>2.6950730000000001E-3</v>
      </c>
      <c r="O231" s="21">
        <v>7.0124104102567664</v>
      </c>
    </row>
    <row r="232" spans="1:15" x14ac:dyDescent="0.2">
      <c r="A232" s="7">
        <v>38412</v>
      </c>
      <c r="B232" s="9">
        <v>2057.469971</v>
      </c>
      <c r="C232" s="9">
        <f t="shared" si="22"/>
        <v>-5.8000489999999445</v>
      </c>
      <c r="D232" s="9">
        <v>15.471666769841271</v>
      </c>
      <c r="E232" s="9">
        <f t="shared" si="18"/>
        <v>452.48589179291145</v>
      </c>
      <c r="F232" s="9">
        <v>22759.030229646145</v>
      </c>
      <c r="G232" s="9">
        <f t="shared" si="23"/>
        <v>150.86096323981943</v>
      </c>
      <c r="H232" s="9">
        <f t="shared" si="19"/>
        <v>-0.14100212084703562</v>
      </c>
      <c r="I232" s="9">
        <f t="shared" si="20"/>
        <v>-2.8033474955824057E-3</v>
      </c>
      <c r="J232" s="9">
        <v>2.6666289999999998E-3</v>
      </c>
      <c r="K232" s="21">
        <v>-7.5534420818980735E-2</v>
      </c>
      <c r="L232" s="9">
        <f t="shared" si="21"/>
        <v>3.95277942348345E-4</v>
      </c>
      <c r="M232" s="9">
        <v>3.0240212770000001</v>
      </c>
      <c r="N232" s="9">
        <v>2.6950730000000001E-3</v>
      </c>
      <c r="O232" s="21">
        <v>7.0124104102567664</v>
      </c>
    </row>
    <row r="233" spans="1:15" x14ac:dyDescent="0.2">
      <c r="A233" s="7">
        <v>38443</v>
      </c>
      <c r="B233" s="9">
        <v>2009.089966</v>
      </c>
      <c r="C233" s="9">
        <f t="shared" si="22"/>
        <v>-48.380004999999983</v>
      </c>
      <c r="D233" s="9">
        <v>15.471666769841271</v>
      </c>
      <c r="E233" s="9">
        <f t="shared" si="18"/>
        <v>4077.0359878035424</v>
      </c>
      <c r="F233" s="9">
        <v>22759.030229646145</v>
      </c>
      <c r="G233" s="9">
        <f t="shared" si="23"/>
        <v>150.86096323981943</v>
      </c>
      <c r="H233" s="9">
        <f t="shared" si="19"/>
        <v>-0.42324846930970506</v>
      </c>
      <c r="I233" s="9">
        <f t="shared" si="20"/>
        <v>-7.5820420454938683E-2</v>
      </c>
      <c r="J233" s="9">
        <v>2.6666289999999998E-3</v>
      </c>
      <c r="K233" s="21">
        <v>-7.5534420818980735E-2</v>
      </c>
      <c r="L233" s="9">
        <f t="shared" si="21"/>
        <v>3.2090876899971053E-2</v>
      </c>
      <c r="M233" s="9">
        <v>3.0240212770000001</v>
      </c>
      <c r="N233" s="9">
        <v>2.6950730000000001E-3</v>
      </c>
      <c r="O233" s="21">
        <v>7.0124104102567664</v>
      </c>
    </row>
    <row r="234" spans="1:15" x14ac:dyDescent="0.2">
      <c r="A234" s="7">
        <v>38473</v>
      </c>
      <c r="B234" s="9">
        <v>1923.2299800000001</v>
      </c>
      <c r="C234" s="9">
        <f t="shared" si="22"/>
        <v>-85.859985999999935</v>
      </c>
      <c r="D234" s="9">
        <v>15.471666769841271</v>
      </c>
      <c r="E234" s="9">
        <f t="shared" si="18"/>
        <v>10268.103853067669</v>
      </c>
      <c r="F234" s="9">
        <v>22759.030229646145</v>
      </c>
      <c r="G234" s="9">
        <f t="shared" si="23"/>
        <v>150.86096323981943</v>
      </c>
      <c r="H234" s="9">
        <f t="shared" si="19"/>
        <v>-0.67168902142535802</v>
      </c>
      <c r="I234" s="9">
        <f t="shared" si="20"/>
        <v>-0.30304334408664313</v>
      </c>
      <c r="J234" s="9">
        <v>2.6666289999999998E-3</v>
      </c>
      <c r="K234" s="21">
        <v>-7.5534420818980735E-2</v>
      </c>
      <c r="L234" s="9">
        <f t="shared" si="21"/>
        <v>0.2035508872390254</v>
      </c>
      <c r="M234" s="9">
        <v>3.0240212770000001</v>
      </c>
      <c r="N234" s="9">
        <v>2.6950730000000001E-3</v>
      </c>
      <c r="O234" s="21">
        <v>7.0124104102567664</v>
      </c>
    </row>
    <row r="235" spans="1:15" x14ac:dyDescent="0.2">
      <c r="A235" s="7">
        <v>38504</v>
      </c>
      <c r="B235" s="9">
        <v>2067.2299800000001</v>
      </c>
      <c r="C235" s="9">
        <f t="shared" si="22"/>
        <v>144</v>
      </c>
      <c r="D235" s="9">
        <v>15.471666769841271</v>
      </c>
      <c r="E235" s="9">
        <f t="shared" si="18"/>
        <v>16519.532442922722</v>
      </c>
      <c r="F235" s="9">
        <v>22759.030229646145</v>
      </c>
      <c r="G235" s="9">
        <f t="shared" si="23"/>
        <v>150.86096323981943</v>
      </c>
      <c r="H235" s="9">
        <f t="shared" si="19"/>
        <v>0.85196548179160736</v>
      </c>
      <c r="I235" s="9">
        <f t="shared" si="20"/>
        <v>0.61839504032881487</v>
      </c>
      <c r="J235" s="9">
        <v>2.6666289999999998E-3</v>
      </c>
      <c r="K235" s="21">
        <v>-7.5534420818980735E-2</v>
      </c>
      <c r="L235" s="9">
        <f t="shared" si="21"/>
        <v>0.52685122847127919</v>
      </c>
      <c r="M235" s="9">
        <v>3.0240212770000001</v>
      </c>
      <c r="N235" s="9">
        <v>2.6950730000000001E-3</v>
      </c>
      <c r="O235" s="21">
        <v>7.0124104102567664</v>
      </c>
    </row>
    <row r="236" spans="1:15" x14ac:dyDescent="0.2">
      <c r="A236" s="7">
        <v>38534</v>
      </c>
      <c r="B236" s="9">
        <v>2060.969971</v>
      </c>
      <c r="C236" s="9">
        <f t="shared" si="22"/>
        <v>-6.2600090000000819</v>
      </c>
      <c r="D236" s="9">
        <v>15.471666769841271</v>
      </c>
      <c r="E236" s="9">
        <f t="shared" si="18"/>
        <v>472.26573176550977</v>
      </c>
      <c r="F236" s="9">
        <v>22759.030229646145</v>
      </c>
      <c r="G236" s="9">
        <f t="shared" si="23"/>
        <v>150.86096323981943</v>
      </c>
      <c r="H236" s="9">
        <f t="shared" si="19"/>
        <v>-0.14405102090787475</v>
      </c>
      <c r="I236" s="9">
        <f t="shared" si="20"/>
        <v>-2.98915903332336E-3</v>
      </c>
      <c r="J236" s="9">
        <v>2.6666289999999998E-3</v>
      </c>
      <c r="K236" s="21">
        <v>-7.5534420818980735E-2</v>
      </c>
      <c r="L236" s="9">
        <f t="shared" si="21"/>
        <v>4.3059141040622596E-4</v>
      </c>
      <c r="M236" s="9">
        <v>3.0240212770000001</v>
      </c>
      <c r="N236" s="9">
        <v>2.6950730000000001E-3</v>
      </c>
      <c r="O236" s="21">
        <v>7.0124104102567664</v>
      </c>
    </row>
    <row r="237" spans="1:15" x14ac:dyDescent="0.2">
      <c r="A237" s="7">
        <v>38565</v>
      </c>
      <c r="B237" s="9">
        <v>2191.48999</v>
      </c>
      <c r="C237" s="9">
        <f t="shared" si="22"/>
        <v>130.52001900000005</v>
      </c>
      <c r="D237" s="9">
        <v>15.471666769841271</v>
      </c>
      <c r="E237" s="9">
        <f t="shared" si="18"/>
        <v>13236.123350874679</v>
      </c>
      <c r="F237" s="9">
        <v>22759.030229646145</v>
      </c>
      <c r="G237" s="9">
        <f t="shared" si="23"/>
        <v>150.86096323981943</v>
      </c>
      <c r="H237" s="9">
        <f t="shared" si="19"/>
        <v>0.76261180997014877</v>
      </c>
      <c r="I237" s="9">
        <f t="shared" si="20"/>
        <v>0.44351731526987953</v>
      </c>
      <c r="J237" s="9">
        <v>2.6666289999999998E-3</v>
      </c>
      <c r="K237" s="21">
        <v>-7.5534420818980735E-2</v>
      </c>
      <c r="L237" s="9">
        <f t="shared" si="21"/>
        <v>0.33823154255106397</v>
      </c>
      <c r="M237" s="9">
        <v>3.0240212770000001</v>
      </c>
      <c r="N237" s="9">
        <v>2.6950730000000001E-3</v>
      </c>
      <c r="O237" s="21">
        <v>7.0124104102567664</v>
      </c>
    </row>
    <row r="238" spans="1:15" x14ac:dyDescent="0.2">
      <c r="A238" s="7">
        <v>38596</v>
      </c>
      <c r="B238" s="9">
        <v>2150.030029</v>
      </c>
      <c r="C238" s="9">
        <f t="shared" si="22"/>
        <v>-41.459961000000021</v>
      </c>
      <c r="D238" s="9">
        <v>15.471666769841271</v>
      </c>
      <c r="E238" s="9">
        <f t="shared" si="18"/>
        <v>3241.2102405237642</v>
      </c>
      <c r="F238" s="9">
        <v>22759.030229646145</v>
      </c>
      <c r="G238" s="9">
        <f t="shared" si="23"/>
        <v>150.86096323981943</v>
      </c>
      <c r="H238" s="9">
        <f t="shared" si="19"/>
        <v>-0.37737812716559871</v>
      </c>
      <c r="I238" s="9">
        <f t="shared" si="20"/>
        <v>-5.3744023272376269E-2</v>
      </c>
      <c r="J238" s="9">
        <v>2.6666289999999998E-3</v>
      </c>
      <c r="K238" s="21">
        <v>-7.5534420818980735E-2</v>
      </c>
      <c r="L238" s="9">
        <f t="shared" si="21"/>
        <v>2.0281818848873708E-2</v>
      </c>
      <c r="M238" s="9">
        <v>3.0240212770000001</v>
      </c>
      <c r="N238" s="9">
        <v>2.6950730000000001E-3</v>
      </c>
      <c r="O238" s="21">
        <v>7.0124104102567664</v>
      </c>
    </row>
    <row r="239" spans="1:15" x14ac:dyDescent="0.2">
      <c r="A239" s="7">
        <v>38626</v>
      </c>
      <c r="B239" s="9">
        <v>2152.6999510000001</v>
      </c>
      <c r="C239" s="9">
        <f t="shared" si="22"/>
        <v>2.6699220000000423</v>
      </c>
      <c r="D239" s="9">
        <v>15.471666769841271</v>
      </c>
      <c r="E239" s="9">
        <f t="shared" si="18"/>
        <v>163.88466915215724</v>
      </c>
      <c r="F239" s="9">
        <v>22759.030229646145</v>
      </c>
      <c r="G239" s="9">
        <f t="shared" si="23"/>
        <v>150.86096323981943</v>
      </c>
      <c r="H239" s="9">
        <f t="shared" si="19"/>
        <v>-8.4857901573189981E-2</v>
      </c>
      <c r="I239" s="9">
        <f t="shared" si="20"/>
        <v>-6.1105016268018662E-4</v>
      </c>
      <c r="J239" s="9">
        <v>2.6666289999999998E-3</v>
      </c>
      <c r="K239" s="21">
        <v>-7.5534420818980735E-2</v>
      </c>
      <c r="L239" s="9">
        <f t="shared" si="21"/>
        <v>5.1852434560997007E-5</v>
      </c>
      <c r="M239" s="9">
        <v>3.0240212770000001</v>
      </c>
      <c r="N239" s="9">
        <v>2.6950730000000001E-3</v>
      </c>
      <c r="O239" s="21">
        <v>7.0124104102567664</v>
      </c>
    </row>
    <row r="240" spans="1:15" x14ac:dyDescent="0.2">
      <c r="A240" s="7">
        <v>38657</v>
      </c>
      <c r="B240" s="9">
        <v>2109.889893</v>
      </c>
      <c r="C240" s="9">
        <f t="shared" si="22"/>
        <v>-42.810058000000026</v>
      </c>
      <c r="D240" s="9">
        <v>15.471666769841271</v>
      </c>
      <c r="E240" s="9">
        <f t="shared" si="18"/>
        <v>3396.7594421475328</v>
      </c>
      <c r="F240" s="9">
        <v>22759.030229646145</v>
      </c>
      <c r="G240" s="9">
        <f t="shared" si="23"/>
        <v>150.86096323981943</v>
      </c>
      <c r="H240" s="9">
        <f t="shared" si="19"/>
        <v>-0.38632740715828839</v>
      </c>
      <c r="I240" s="9">
        <f t="shared" si="20"/>
        <v>-5.7658927238293536E-2</v>
      </c>
      <c r="J240" s="9">
        <v>2.6666289999999998E-3</v>
      </c>
      <c r="K240" s="21">
        <v>-7.5534420818980735E-2</v>
      </c>
      <c r="L240" s="9">
        <f t="shared" si="21"/>
        <v>2.2275223859498351E-2</v>
      </c>
      <c r="M240" s="9">
        <v>3.0240212770000001</v>
      </c>
      <c r="N240" s="9">
        <v>2.6950730000000001E-3</v>
      </c>
      <c r="O240" s="21">
        <v>7.0124104102567664</v>
      </c>
    </row>
    <row r="241" spans="1:15" x14ac:dyDescent="0.2">
      <c r="A241" s="7">
        <v>38687</v>
      </c>
      <c r="B241" s="9">
        <v>2244.8500979999999</v>
      </c>
      <c r="C241" s="9">
        <f t="shared" si="22"/>
        <v>134.96020499999986</v>
      </c>
      <c r="D241" s="9">
        <v>15.471666769841271</v>
      </c>
      <c r="E241" s="9">
        <f t="shared" si="18"/>
        <v>14277.510768380069</v>
      </c>
      <c r="F241" s="9">
        <v>22759.030229646145</v>
      </c>
      <c r="G241" s="9">
        <f t="shared" si="23"/>
        <v>150.86096323981943</v>
      </c>
      <c r="H241" s="9">
        <f t="shared" si="19"/>
        <v>0.79204411574789579</v>
      </c>
      <c r="I241" s="9">
        <f t="shared" si="20"/>
        <v>0.49687610928571957</v>
      </c>
      <c r="J241" s="9">
        <v>2.6666289999999998E-3</v>
      </c>
      <c r="K241" s="21">
        <v>-7.5534420818980735E-2</v>
      </c>
      <c r="L241" s="9">
        <f t="shared" si="21"/>
        <v>0.39354779861546263</v>
      </c>
      <c r="M241" s="9">
        <v>3.0240212770000001</v>
      </c>
      <c r="N241" s="9">
        <v>2.6950730000000001E-3</v>
      </c>
      <c r="O241" s="21">
        <v>7.0124104102567664</v>
      </c>
    </row>
    <row r="242" spans="1:15" x14ac:dyDescent="0.2">
      <c r="A242" s="7">
        <v>38718</v>
      </c>
      <c r="B242" s="9">
        <v>2216.530029</v>
      </c>
      <c r="C242" s="9">
        <f t="shared" si="22"/>
        <v>-28.320068999999876</v>
      </c>
      <c r="D242" s="9">
        <v>15.471666769841271</v>
      </c>
      <c r="E242" s="9">
        <f t="shared" si="18"/>
        <v>1917.7161217355845</v>
      </c>
      <c r="F242" s="9">
        <v>22759.030229646145</v>
      </c>
      <c r="G242" s="9">
        <f t="shared" si="23"/>
        <v>150.86096323981943</v>
      </c>
      <c r="H242" s="9">
        <f t="shared" si="19"/>
        <v>-0.29027877609548769</v>
      </c>
      <c r="I242" s="9">
        <f t="shared" si="20"/>
        <v>-2.4459402843573872E-2</v>
      </c>
      <c r="J242" s="9">
        <v>2.6666289999999998E-3</v>
      </c>
      <c r="K242" s="21">
        <v>-7.5534420818980735E-2</v>
      </c>
      <c r="L242" s="9">
        <f t="shared" si="21"/>
        <v>7.1000455214591147E-3</v>
      </c>
      <c r="M242" s="9">
        <v>3.0240212770000001</v>
      </c>
      <c r="N242" s="9">
        <v>2.6950730000000001E-3</v>
      </c>
      <c r="O242" s="21">
        <v>7.0124104102567664</v>
      </c>
    </row>
    <row r="243" spans="1:15" x14ac:dyDescent="0.2">
      <c r="A243" s="7">
        <v>38749</v>
      </c>
      <c r="B243" s="9">
        <v>2294.110107</v>
      </c>
      <c r="C243" s="9">
        <f t="shared" si="22"/>
        <v>77.580077999999958</v>
      </c>
      <c r="D243" s="9">
        <v>15.471666769841271</v>
      </c>
      <c r="E243" s="9">
        <f t="shared" si="18"/>
        <v>3857.4547455345019</v>
      </c>
      <c r="F243" s="9">
        <v>22759.030229646145</v>
      </c>
      <c r="G243" s="9">
        <f t="shared" si="23"/>
        <v>150.86096323981943</v>
      </c>
      <c r="H243" s="9">
        <f t="shared" si="19"/>
        <v>0.41169305760978536</v>
      </c>
      <c r="I243" s="9">
        <f t="shared" si="20"/>
        <v>6.9778339531875871E-2</v>
      </c>
      <c r="J243" s="9">
        <v>2.6666289999999998E-3</v>
      </c>
      <c r="K243" s="21">
        <v>-7.5534420818980735E-2</v>
      </c>
      <c r="L243" s="9">
        <f t="shared" si="21"/>
        <v>2.8727257956811737E-2</v>
      </c>
      <c r="M243" s="9">
        <v>3.0240212770000001</v>
      </c>
      <c r="N243" s="9">
        <v>2.6950730000000001E-3</v>
      </c>
      <c r="O243" s="21">
        <v>7.0124104102567664</v>
      </c>
    </row>
    <row r="244" spans="1:15" x14ac:dyDescent="0.2">
      <c r="A244" s="7">
        <v>38777</v>
      </c>
      <c r="B244" s="9">
        <v>2288.1499020000001</v>
      </c>
      <c r="C244" s="9">
        <f t="shared" si="22"/>
        <v>-5.9602049999998599</v>
      </c>
      <c r="D244" s="9">
        <v>15.471666769841271</v>
      </c>
      <c r="E244" s="9">
        <f t="shared" si="18"/>
        <v>459.32512755891321</v>
      </c>
      <c r="F244" s="9">
        <v>22759.030229646145</v>
      </c>
      <c r="G244" s="9">
        <f t="shared" si="23"/>
        <v>150.86096323981943</v>
      </c>
      <c r="H244" s="9">
        <f t="shared" si="19"/>
        <v>-0.14206373411371825</v>
      </c>
      <c r="I244" s="9">
        <f t="shared" si="20"/>
        <v>-2.8671451346938041E-3</v>
      </c>
      <c r="J244" s="9">
        <v>2.6666289999999998E-3</v>
      </c>
      <c r="K244" s="21">
        <v>-7.5534420818980735E-2</v>
      </c>
      <c r="L244" s="9">
        <f t="shared" si="21"/>
        <v>4.0731734408058155E-4</v>
      </c>
      <c r="M244" s="9">
        <v>3.0240212770000001</v>
      </c>
      <c r="N244" s="9">
        <v>2.6950730000000001E-3</v>
      </c>
      <c r="O244" s="21">
        <v>7.0124104102567664</v>
      </c>
    </row>
    <row r="245" spans="1:15" x14ac:dyDescent="0.2">
      <c r="A245" s="7">
        <v>38808</v>
      </c>
      <c r="B245" s="9">
        <v>2352.23999</v>
      </c>
      <c r="C245" s="9">
        <f t="shared" si="22"/>
        <v>64.090087999999923</v>
      </c>
      <c r="D245" s="9">
        <v>15.471666769841271</v>
      </c>
      <c r="E245" s="9">
        <f t="shared" si="18"/>
        <v>2363.7508829131416</v>
      </c>
      <c r="F245" s="9">
        <v>22759.030229646145</v>
      </c>
      <c r="G245" s="9">
        <f t="shared" si="23"/>
        <v>150.86096323981943</v>
      </c>
      <c r="H245" s="9">
        <f t="shared" si="19"/>
        <v>0.32227303993062351</v>
      </c>
      <c r="I245" s="9">
        <f t="shared" si="20"/>
        <v>3.3471249652932036E-2</v>
      </c>
      <c r="J245" s="9">
        <v>2.6666289999999998E-3</v>
      </c>
      <c r="K245" s="21">
        <v>-7.5534420818980735E-2</v>
      </c>
      <c r="L245" s="9">
        <f t="shared" si="21"/>
        <v>1.0786881375927235E-2</v>
      </c>
      <c r="M245" s="9">
        <v>3.0240212770000001</v>
      </c>
      <c r="N245" s="9">
        <v>2.6950730000000001E-3</v>
      </c>
      <c r="O245" s="21">
        <v>7.0124104102567664</v>
      </c>
    </row>
    <row r="246" spans="1:15" x14ac:dyDescent="0.2">
      <c r="A246" s="7">
        <v>38838</v>
      </c>
      <c r="B246" s="9">
        <v>2329.790039</v>
      </c>
      <c r="C246" s="9">
        <f t="shared" si="22"/>
        <v>-22.449951000000056</v>
      </c>
      <c r="D246" s="9">
        <v>15.471666769841271</v>
      </c>
      <c r="E246" s="9">
        <f t="shared" si="18"/>
        <v>1438.0490942819454</v>
      </c>
      <c r="F246" s="9">
        <v>22759.030229646145</v>
      </c>
      <c r="G246" s="9">
        <f t="shared" si="23"/>
        <v>150.86096323981943</v>
      </c>
      <c r="H246" s="9">
        <f t="shared" si="19"/>
        <v>-0.25136799444637242</v>
      </c>
      <c r="I246" s="9">
        <f t="shared" si="20"/>
        <v>-1.5882905075375663E-2</v>
      </c>
      <c r="J246" s="9">
        <v>2.6666289999999998E-3</v>
      </c>
      <c r="K246" s="21">
        <v>-7.5534420818980735E-2</v>
      </c>
      <c r="L246" s="9">
        <f t="shared" si="21"/>
        <v>3.9924539947792902E-3</v>
      </c>
      <c r="M246" s="9">
        <v>3.0240212770000001</v>
      </c>
      <c r="N246" s="9">
        <v>2.6950730000000001E-3</v>
      </c>
      <c r="O246" s="21">
        <v>7.0124104102567664</v>
      </c>
    </row>
    <row r="247" spans="1:15" x14ac:dyDescent="0.2">
      <c r="A247" s="7">
        <v>38869</v>
      </c>
      <c r="B247" s="9">
        <v>2179.820068</v>
      </c>
      <c r="C247" s="9">
        <f t="shared" si="22"/>
        <v>-149.96997099999999</v>
      </c>
      <c r="D247" s="9">
        <v>15.471666769841271</v>
      </c>
      <c r="E247" s="9">
        <f t="shared" si="18"/>
        <v>27370.935507967366</v>
      </c>
      <c r="F247" s="9">
        <v>22759.030229646145</v>
      </c>
      <c r="G247" s="9">
        <f t="shared" si="23"/>
        <v>150.86096323981943</v>
      </c>
      <c r="H247" s="9">
        <f t="shared" si="19"/>
        <v>-1.0966497509819246</v>
      </c>
      <c r="I247" s="9">
        <f t="shared" si="20"/>
        <v>-1.3188755982166214</v>
      </c>
      <c r="J247" s="9">
        <v>2.6666289999999998E-3</v>
      </c>
      <c r="K247" s="21">
        <v>-7.5534420818980735E-2</v>
      </c>
      <c r="L247" s="9">
        <f t="shared" si="21"/>
        <v>1.4463445963603949</v>
      </c>
      <c r="M247" s="9">
        <v>3.0240212770000001</v>
      </c>
      <c r="N247" s="9">
        <v>2.6950730000000001E-3</v>
      </c>
      <c r="O247" s="21">
        <v>7.0124104102567664</v>
      </c>
    </row>
    <row r="248" spans="1:15" x14ac:dyDescent="0.2">
      <c r="A248" s="7">
        <v>38899</v>
      </c>
      <c r="B248" s="9">
        <v>2177.9099120000001</v>
      </c>
      <c r="C248" s="9">
        <f t="shared" si="22"/>
        <v>-1.9101559999999154</v>
      </c>
      <c r="D248" s="9">
        <v>15.471666769841271</v>
      </c>
      <c r="E248" s="9">
        <f t="shared" si="18"/>
        <v>302.12776280216951</v>
      </c>
      <c r="F248" s="9">
        <v>22759.030229646145</v>
      </c>
      <c r="G248" s="9">
        <f t="shared" si="23"/>
        <v>150.86096323981943</v>
      </c>
      <c r="H248" s="9">
        <f t="shared" si="19"/>
        <v>-0.11521749826169274</v>
      </c>
      <c r="I248" s="9">
        <f t="shared" si="20"/>
        <v>-1.5295205742168966E-3</v>
      </c>
      <c r="J248" s="9">
        <v>2.6666289999999998E-3</v>
      </c>
      <c r="K248" s="21">
        <v>-7.5534420818980735E-2</v>
      </c>
      <c r="L248" s="9">
        <f t="shared" si="21"/>
        <v>1.7622753410105854E-4</v>
      </c>
      <c r="M248" s="9">
        <v>3.0240212770000001</v>
      </c>
      <c r="N248" s="9">
        <v>2.6950730000000001E-3</v>
      </c>
      <c r="O248" s="21">
        <v>7.0124104102567664</v>
      </c>
    </row>
    <row r="249" spans="1:15" x14ac:dyDescent="0.2">
      <c r="A249" s="7">
        <v>38930</v>
      </c>
      <c r="B249" s="9">
        <v>2080.3400879999999</v>
      </c>
      <c r="C249" s="9">
        <f t="shared" si="22"/>
        <v>-97.569824000000153</v>
      </c>
      <c r="D249" s="9">
        <v>15.471666769841271</v>
      </c>
      <c r="E249" s="9">
        <f t="shared" si="18"/>
        <v>12778.378635468145</v>
      </c>
      <c r="F249" s="9">
        <v>22759.030229646145</v>
      </c>
      <c r="G249" s="9">
        <f t="shared" si="23"/>
        <v>150.86096323981943</v>
      </c>
      <c r="H249" s="9">
        <f t="shared" si="19"/>
        <v>-0.74930908793245976</v>
      </c>
      <c r="I249" s="9">
        <f t="shared" si="20"/>
        <v>-0.42071015961505381</v>
      </c>
      <c r="J249" s="9">
        <v>2.6666289999999998E-3</v>
      </c>
      <c r="K249" s="21">
        <v>-7.5534420818980735E-2</v>
      </c>
      <c r="L249" s="9">
        <f t="shared" si="21"/>
        <v>0.31524194598507554</v>
      </c>
      <c r="M249" s="9">
        <v>3.0240212770000001</v>
      </c>
      <c r="N249" s="9">
        <v>2.6950730000000001E-3</v>
      </c>
      <c r="O249" s="21">
        <v>7.0124104102567664</v>
      </c>
    </row>
    <row r="250" spans="1:15" x14ac:dyDescent="0.2">
      <c r="A250" s="7">
        <v>38961</v>
      </c>
      <c r="B250" s="9">
        <v>2194.5600589999999</v>
      </c>
      <c r="C250" s="9">
        <f t="shared" si="22"/>
        <v>114.21997099999999</v>
      </c>
      <c r="D250" s="9">
        <v>15.471666769841271</v>
      </c>
      <c r="E250" s="9">
        <f t="shared" si="18"/>
        <v>9751.2275883319799</v>
      </c>
      <c r="F250" s="9">
        <v>22759.030229646145</v>
      </c>
      <c r="G250" s="9">
        <f t="shared" si="23"/>
        <v>150.86096323981943</v>
      </c>
      <c r="H250" s="9">
        <f t="shared" si="19"/>
        <v>0.65456498559658083</v>
      </c>
      <c r="I250" s="9">
        <f t="shared" si="20"/>
        <v>0.28045185060614702</v>
      </c>
      <c r="J250" s="9">
        <v>2.6666289999999998E-3</v>
      </c>
      <c r="K250" s="21">
        <v>-7.5534420818980735E-2</v>
      </c>
      <c r="L250" s="9">
        <f t="shared" si="21"/>
        <v>0.18357396155254707</v>
      </c>
      <c r="M250" s="9">
        <v>3.0240212770000001</v>
      </c>
      <c r="N250" s="9">
        <v>2.6950730000000001E-3</v>
      </c>
      <c r="O250" s="21">
        <v>7.0124104102567664</v>
      </c>
    </row>
    <row r="251" spans="1:15" x14ac:dyDescent="0.2">
      <c r="A251" s="7">
        <v>38991</v>
      </c>
      <c r="B251" s="9">
        <v>2257</v>
      </c>
      <c r="C251" s="9">
        <f t="shared" si="22"/>
        <v>62.43994100000009</v>
      </c>
      <c r="D251" s="9">
        <v>15.471666769841271</v>
      </c>
      <c r="E251" s="9">
        <f t="shared" si="18"/>
        <v>2206.0187841594011</v>
      </c>
      <c r="F251" s="9">
        <v>22759.030229646145</v>
      </c>
      <c r="G251" s="9">
        <f t="shared" si="23"/>
        <v>150.86096323981943</v>
      </c>
      <c r="H251" s="9">
        <f t="shared" si="19"/>
        <v>0.31133484250325694</v>
      </c>
      <c r="I251" s="9">
        <f t="shared" si="20"/>
        <v>3.0177494550310269E-2</v>
      </c>
      <c r="J251" s="9">
        <v>2.6666289999999998E-3</v>
      </c>
      <c r="K251" s="21">
        <v>-7.5534420818980735E-2</v>
      </c>
      <c r="L251" s="9">
        <f t="shared" si="21"/>
        <v>9.3953055129637423E-3</v>
      </c>
      <c r="M251" s="9">
        <v>3.0240212770000001</v>
      </c>
      <c r="N251" s="9">
        <v>2.6950730000000001E-3</v>
      </c>
      <c r="O251" s="21">
        <v>7.0124104102567664</v>
      </c>
    </row>
    <row r="252" spans="1:15" x14ac:dyDescent="0.2">
      <c r="A252" s="7">
        <v>39022</v>
      </c>
      <c r="B252" s="9">
        <v>2373.48999</v>
      </c>
      <c r="C252" s="9">
        <f t="shared" si="22"/>
        <v>116.48999000000003</v>
      </c>
      <c r="D252" s="9">
        <v>15.471666769841271</v>
      </c>
      <c r="E252" s="9">
        <f t="shared" si="18"/>
        <v>10204.701628232833</v>
      </c>
      <c r="F252" s="9">
        <v>22759.030229646145</v>
      </c>
      <c r="G252" s="9">
        <f t="shared" si="23"/>
        <v>150.86096323981943</v>
      </c>
      <c r="H252" s="9">
        <f t="shared" si="19"/>
        <v>0.6696120789681872</v>
      </c>
      <c r="I252" s="9">
        <f t="shared" si="20"/>
        <v>0.30024088915836339</v>
      </c>
      <c r="J252" s="9">
        <v>2.6666289999999998E-3</v>
      </c>
      <c r="K252" s="21">
        <v>-7.5534420818980735E-2</v>
      </c>
      <c r="L252" s="9">
        <f t="shared" si="21"/>
        <v>0.20104492598058876</v>
      </c>
      <c r="M252" s="9">
        <v>3.0240212770000001</v>
      </c>
      <c r="N252" s="9">
        <v>2.6950730000000001E-3</v>
      </c>
      <c r="O252" s="21">
        <v>7.0124104102567664</v>
      </c>
    </row>
    <row r="253" spans="1:15" x14ac:dyDescent="0.2">
      <c r="A253" s="7">
        <v>39052</v>
      </c>
      <c r="B253" s="9">
        <v>2430.75</v>
      </c>
      <c r="C253" s="9">
        <f t="shared" si="22"/>
        <v>57.260009999999966</v>
      </c>
      <c r="D253" s="9">
        <v>15.471666769841271</v>
      </c>
      <c r="E253" s="9">
        <f t="shared" si="18"/>
        <v>1746.26562992155</v>
      </c>
      <c r="F253" s="9">
        <v>22759.030229646145</v>
      </c>
      <c r="G253" s="9">
        <f t="shared" si="23"/>
        <v>150.86096323981943</v>
      </c>
      <c r="H253" s="9">
        <f t="shared" si="19"/>
        <v>0.27699904821454002</v>
      </c>
      <c r="I253" s="9">
        <f t="shared" si="20"/>
        <v>2.1253713912113125E-2</v>
      </c>
      <c r="J253" s="9">
        <v>2.6666289999999998E-3</v>
      </c>
      <c r="K253" s="21">
        <v>-7.5534420818980735E-2</v>
      </c>
      <c r="L253" s="9">
        <f t="shared" si="21"/>
        <v>5.8872585246794633E-3</v>
      </c>
      <c r="M253" s="9">
        <v>3.0240212770000001</v>
      </c>
      <c r="N253" s="9">
        <v>2.6950730000000001E-3</v>
      </c>
      <c r="O253" s="21">
        <v>7.0124104102567664</v>
      </c>
    </row>
    <row r="254" spans="1:15" x14ac:dyDescent="0.2">
      <c r="A254" s="7">
        <v>39083</v>
      </c>
      <c r="B254" s="9">
        <v>2429.719971</v>
      </c>
      <c r="C254" s="9">
        <f t="shared" si="22"/>
        <v>-1.0300290000000132</v>
      </c>
      <c r="D254" s="9">
        <v>15.471666769841271</v>
      </c>
      <c r="E254" s="9">
        <f t="shared" si="18"/>
        <v>272.30596328039775</v>
      </c>
      <c r="F254" s="9">
        <v>22759.030229646145</v>
      </c>
      <c r="G254" s="9">
        <f t="shared" si="23"/>
        <v>150.86096323981943</v>
      </c>
      <c r="H254" s="9">
        <f t="shared" si="19"/>
        <v>-0.1093834708161647</v>
      </c>
      <c r="I254" s="9">
        <f t="shared" si="20"/>
        <v>-1.3087451919963509E-3</v>
      </c>
      <c r="J254" s="9">
        <v>2.6666289999999998E-3</v>
      </c>
      <c r="K254" s="21">
        <v>-7.5534420818980735E-2</v>
      </c>
      <c r="L254" s="9">
        <f t="shared" si="21"/>
        <v>1.4315509151452871E-4</v>
      </c>
      <c r="M254" s="9">
        <v>3.0240212770000001</v>
      </c>
      <c r="N254" s="9">
        <v>2.6950730000000001E-3</v>
      </c>
      <c r="O254" s="21">
        <v>7.0124104102567664</v>
      </c>
    </row>
    <row r="255" spans="1:15" x14ac:dyDescent="0.2">
      <c r="A255" s="7">
        <v>39114</v>
      </c>
      <c r="B255" s="9">
        <v>2474.080078</v>
      </c>
      <c r="C255" s="9">
        <f t="shared" si="22"/>
        <v>44.360106999999971</v>
      </c>
      <c r="D255" s="9">
        <v>15.471666769841271</v>
      </c>
      <c r="E255" s="9">
        <f t="shared" si="18"/>
        <v>834.54197893145169</v>
      </c>
      <c r="F255" s="9">
        <v>22759.030229646145</v>
      </c>
      <c r="G255" s="9">
        <f t="shared" si="23"/>
        <v>150.86096323981943</v>
      </c>
      <c r="H255" s="9">
        <f t="shared" si="19"/>
        <v>0.19149049303255183</v>
      </c>
      <c r="I255" s="9">
        <f t="shared" si="20"/>
        <v>7.0216900012628437E-3</v>
      </c>
      <c r="J255" s="9">
        <v>2.6666289999999998E-3</v>
      </c>
      <c r="K255" s="21">
        <v>-7.5534420818980735E-2</v>
      </c>
      <c r="L255" s="9">
        <f t="shared" si="21"/>
        <v>1.3445868802635615E-3</v>
      </c>
      <c r="M255" s="9">
        <v>3.0240212770000001</v>
      </c>
      <c r="N255" s="9">
        <v>2.6950730000000001E-3</v>
      </c>
      <c r="O255" s="21">
        <v>7.0124104102567664</v>
      </c>
    </row>
    <row r="256" spans="1:15" x14ac:dyDescent="0.2">
      <c r="A256" s="7">
        <v>39142</v>
      </c>
      <c r="B256" s="9">
        <v>2377.179932</v>
      </c>
      <c r="C256" s="9">
        <f t="shared" si="22"/>
        <v>-96.90014599999995</v>
      </c>
      <c r="D256" s="9">
        <v>15.471666769841271</v>
      </c>
      <c r="E256" s="9">
        <f t="shared" si="18"/>
        <v>12627.424305180251</v>
      </c>
      <c r="F256" s="9">
        <v>22759.030229646145</v>
      </c>
      <c r="G256" s="9">
        <f t="shared" si="23"/>
        <v>150.86096323981943</v>
      </c>
      <c r="H256" s="9">
        <f t="shared" si="19"/>
        <v>-0.74487004693988945</v>
      </c>
      <c r="I256" s="9">
        <f t="shared" si="20"/>
        <v>-0.41327728115046991</v>
      </c>
      <c r="J256" s="9">
        <v>2.6666289999999998E-3</v>
      </c>
      <c r="K256" s="21">
        <v>-7.5534420818980735E-2</v>
      </c>
      <c r="L256" s="9">
        <f t="shared" si="21"/>
        <v>0.30783786780974043</v>
      </c>
      <c r="M256" s="9">
        <v>3.0240212770000001</v>
      </c>
      <c r="N256" s="9">
        <v>2.6950730000000001E-3</v>
      </c>
      <c r="O256" s="21">
        <v>7.0124104102567664</v>
      </c>
    </row>
    <row r="257" spans="1:15" x14ac:dyDescent="0.2">
      <c r="A257" s="7">
        <v>39173</v>
      </c>
      <c r="B257" s="9">
        <v>2425.360107</v>
      </c>
      <c r="C257" s="9">
        <f t="shared" si="22"/>
        <v>48.180174999999963</v>
      </c>
      <c r="D257" s="9">
        <v>15.471666769841271</v>
      </c>
      <c r="E257" s="9">
        <f t="shared" si="18"/>
        <v>1069.8465106423589</v>
      </c>
      <c r="F257" s="9">
        <v>22759.030229646145</v>
      </c>
      <c r="G257" s="9">
        <f t="shared" si="23"/>
        <v>150.86096323981943</v>
      </c>
      <c r="H257" s="9">
        <f t="shared" si="19"/>
        <v>0.21681227222553853</v>
      </c>
      <c r="I257" s="9">
        <f t="shared" si="20"/>
        <v>1.0191816196227266E-2</v>
      </c>
      <c r="J257" s="9">
        <v>2.6666289999999998E-3</v>
      </c>
      <c r="K257" s="21">
        <v>-7.5534420818980735E-2</v>
      </c>
      <c r="L257" s="9">
        <f t="shared" si="21"/>
        <v>2.2097108276090786E-3</v>
      </c>
      <c r="M257" s="9">
        <v>3.0240212770000001</v>
      </c>
      <c r="N257" s="9">
        <v>2.6950730000000001E-3</v>
      </c>
      <c r="O257" s="21">
        <v>7.0124104102567664</v>
      </c>
    </row>
    <row r="258" spans="1:15" x14ac:dyDescent="0.2">
      <c r="A258" s="7">
        <v>39203</v>
      </c>
      <c r="B258" s="9">
        <v>2529.9499510000001</v>
      </c>
      <c r="C258" s="9">
        <f t="shared" si="22"/>
        <v>104.58984400000008</v>
      </c>
      <c r="D258" s="9">
        <v>15.471666769841271</v>
      </c>
      <c r="E258" s="9">
        <f t="shared" si="18"/>
        <v>7942.0495128259954</v>
      </c>
      <c r="F258" s="9">
        <v>22759.030229646145</v>
      </c>
      <c r="G258" s="9">
        <f t="shared" si="23"/>
        <v>150.86096323981943</v>
      </c>
      <c r="H258" s="9">
        <f t="shared" si="19"/>
        <v>0.59073053304379441</v>
      </c>
      <c r="I258" s="9">
        <f t="shared" si="20"/>
        <v>0.206142840658499</v>
      </c>
      <c r="J258" s="9">
        <v>2.6666289999999998E-3</v>
      </c>
      <c r="K258" s="21">
        <v>-7.5534420818980735E-2</v>
      </c>
      <c r="L258" s="9">
        <f t="shared" si="21"/>
        <v>0.12177487014535708</v>
      </c>
      <c r="M258" s="9">
        <v>3.0240212770000001</v>
      </c>
      <c r="N258" s="9">
        <v>2.6950730000000001E-3</v>
      </c>
      <c r="O258" s="21">
        <v>7.0124104102567664</v>
      </c>
    </row>
    <row r="259" spans="1:15" x14ac:dyDescent="0.2">
      <c r="A259" s="7">
        <v>39234</v>
      </c>
      <c r="B259" s="9">
        <v>2614.01001</v>
      </c>
      <c r="C259" s="9">
        <f t="shared" si="22"/>
        <v>84.06005899999991</v>
      </c>
      <c r="D259" s="9">
        <v>15.471666769841271</v>
      </c>
      <c r="E259" s="9">
        <f t="shared" si="18"/>
        <v>4704.3675487180853</v>
      </c>
      <c r="F259" s="9">
        <v>22759.030229646145</v>
      </c>
      <c r="G259" s="9">
        <f t="shared" si="23"/>
        <v>150.86096323981943</v>
      </c>
      <c r="H259" s="9">
        <f t="shared" si="19"/>
        <v>0.45464638934543722</v>
      </c>
      <c r="I259" s="9">
        <f t="shared" si="20"/>
        <v>9.3976926898777471E-2</v>
      </c>
      <c r="J259" s="9">
        <v>2.6666289999999998E-3</v>
      </c>
      <c r="K259" s="21">
        <v>-7.5534420818980735E-2</v>
      </c>
      <c r="L259" s="9">
        <f t="shared" si="21"/>
        <v>4.2726270496309275E-2</v>
      </c>
      <c r="M259" s="9">
        <v>3.0240212770000001</v>
      </c>
      <c r="N259" s="9">
        <v>2.6950730000000001E-3</v>
      </c>
      <c r="O259" s="21">
        <v>7.0124104102567664</v>
      </c>
    </row>
    <row r="260" spans="1:15" x14ac:dyDescent="0.2">
      <c r="A260" s="7">
        <v>39264</v>
      </c>
      <c r="B260" s="9">
        <v>2617.389893</v>
      </c>
      <c r="C260" s="9">
        <f t="shared" si="22"/>
        <v>3.3798830000000635</v>
      </c>
      <c r="D260" s="9">
        <v>15.471666769841271</v>
      </c>
      <c r="E260" s="9">
        <f t="shared" ref="E260:E323" si="24">(C260-D260)^2</f>
        <v>146.21123473659523</v>
      </c>
      <c r="F260" s="9">
        <v>22759.030229646145</v>
      </c>
      <c r="G260" s="9">
        <f t="shared" si="23"/>
        <v>150.86096323981943</v>
      </c>
      <c r="H260" s="9">
        <f t="shared" ref="H260:H323" si="25">(C260-D260)/G260</f>
        <v>-8.015183988066707E-2</v>
      </c>
      <c r="I260" s="9">
        <f t="shared" ref="I260:I323" si="26">H260^3</f>
        <v>-5.1492086249337586E-4</v>
      </c>
      <c r="J260" s="9">
        <v>2.6666289999999998E-3</v>
      </c>
      <c r="K260" s="21">
        <v>-7.5534420818980735E-2</v>
      </c>
      <c r="L260" s="9">
        <f t="shared" ref="L260:L323" si="27">H260^4</f>
        <v>4.127185452178404E-5</v>
      </c>
      <c r="M260" s="9">
        <v>3.0240212770000001</v>
      </c>
      <c r="N260" s="9">
        <v>2.6950730000000001E-3</v>
      </c>
      <c r="O260" s="21">
        <v>7.0124104102567664</v>
      </c>
    </row>
    <row r="261" spans="1:15" x14ac:dyDescent="0.2">
      <c r="A261" s="7">
        <v>39295</v>
      </c>
      <c r="B261" s="9">
        <v>2538.5</v>
      </c>
      <c r="C261" s="9">
        <f t="shared" ref="C261:C324" si="28">B261-B260</f>
        <v>-78.889893000000029</v>
      </c>
      <c r="D261" s="9">
        <v>15.471666769841271</v>
      </c>
      <c r="E261" s="9">
        <f t="shared" si="24"/>
        <v>8904.1039621973341</v>
      </c>
      <c r="F261" s="9">
        <v>22759.030229646145</v>
      </c>
      <c r="G261" s="9">
        <f t="shared" ref="G261:G324" si="29">F261^(1/2)</f>
        <v>150.86096323981943</v>
      </c>
      <c r="H261" s="9">
        <f t="shared" si="25"/>
        <v>-0.62548692347825852</v>
      </c>
      <c r="I261" s="9">
        <f t="shared" si="26"/>
        <v>-0.2447116831186692</v>
      </c>
      <c r="J261" s="9">
        <v>2.6666289999999998E-3</v>
      </c>
      <c r="K261" s="21">
        <v>-7.5534420818980735E-2</v>
      </c>
      <c r="L261" s="9">
        <f t="shared" si="27"/>
        <v>0.15306395781308288</v>
      </c>
      <c r="M261" s="9">
        <v>3.0240212770000001</v>
      </c>
      <c r="N261" s="9">
        <v>2.6950730000000001E-3</v>
      </c>
      <c r="O261" s="21">
        <v>7.0124104102567664</v>
      </c>
    </row>
    <row r="262" spans="1:15" x14ac:dyDescent="0.2">
      <c r="A262" s="7">
        <v>39326</v>
      </c>
      <c r="B262" s="9">
        <v>2596.3798830000001</v>
      </c>
      <c r="C262" s="9">
        <f t="shared" si="28"/>
        <v>57.879883000000063</v>
      </c>
      <c r="D262" s="9">
        <v>15.471666769841271</v>
      </c>
      <c r="E262" s="9">
        <f t="shared" si="24"/>
        <v>1798.4568038239036</v>
      </c>
      <c r="F262" s="9">
        <v>22759.030229646145</v>
      </c>
      <c r="G262" s="9">
        <f t="shared" si="29"/>
        <v>150.86096323981943</v>
      </c>
      <c r="H262" s="9">
        <f t="shared" si="25"/>
        <v>0.28110795078739914</v>
      </c>
      <c r="I262" s="9">
        <f t="shared" si="26"/>
        <v>2.2213622531422478E-2</v>
      </c>
      <c r="J262" s="9">
        <v>2.6666289999999998E-3</v>
      </c>
      <c r="K262" s="21">
        <v>-7.5534420818980735E-2</v>
      </c>
      <c r="L262" s="9">
        <f t="shared" si="27"/>
        <v>6.2444259093729698E-3</v>
      </c>
      <c r="M262" s="9">
        <v>3.0240212770000001</v>
      </c>
      <c r="N262" s="9">
        <v>2.6950730000000001E-3</v>
      </c>
      <c r="O262" s="21">
        <v>7.0124104102567664</v>
      </c>
    </row>
    <row r="263" spans="1:15" x14ac:dyDescent="0.2">
      <c r="A263" s="7">
        <v>39356</v>
      </c>
      <c r="B263" s="9">
        <v>2704.25</v>
      </c>
      <c r="C263" s="9">
        <f t="shared" si="28"/>
        <v>107.87011699999994</v>
      </c>
      <c r="D263" s="9">
        <v>15.471666769841271</v>
      </c>
      <c r="E263" s="9">
        <f t="shared" si="24"/>
        <v>8537.4736049351068</v>
      </c>
      <c r="F263" s="9">
        <v>22759.030229646145</v>
      </c>
      <c r="G263" s="9">
        <f t="shared" si="29"/>
        <v>150.86096323981943</v>
      </c>
      <c r="H263" s="9">
        <f t="shared" si="25"/>
        <v>0.6124742162972634</v>
      </c>
      <c r="I263" s="9">
        <f t="shared" si="26"/>
        <v>0.22975418559486227</v>
      </c>
      <c r="J263" s="9">
        <v>2.6666289999999998E-3</v>
      </c>
      <c r="K263" s="21">
        <v>-7.5534420818980735E-2</v>
      </c>
      <c r="L263" s="9">
        <f t="shared" si="27"/>
        <v>0.14071851476322927</v>
      </c>
      <c r="M263" s="9">
        <v>3.0240212770000001</v>
      </c>
      <c r="N263" s="9">
        <v>2.6950730000000001E-3</v>
      </c>
      <c r="O263" s="21">
        <v>7.0124104102567664</v>
      </c>
    </row>
    <row r="264" spans="1:15" x14ac:dyDescent="0.2">
      <c r="A264" s="7">
        <v>39387</v>
      </c>
      <c r="B264" s="9">
        <v>2835</v>
      </c>
      <c r="C264" s="9">
        <f t="shared" si="28"/>
        <v>130.75</v>
      </c>
      <c r="D264" s="9">
        <v>15.471666769841271</v>
      </c>
      <c r="E264" s="9">
        <f t="shared" si="24"/>
        <v>13289.094112323517</v>
      </c>
      <c r="F264" s="9">
        <v>22759.030229646145</v>
      </c>
      <c r="G264" s="9">
        <f t="shared" si="29"/>
        <v>150.86096323981943</v>
      </c>
      <c r="H264" s="9">
        <f t="shared" si="25"/>
        <v>0.76413626662918754</v>
      </c>
      <c r="I264" s="9">
        <f t="shared" si="26"/>
        <v>0.44618240142091903</v>
      </c>
      <c r="J264" s="9">
        <v>2.6666289999999998E-3</v>
      </c>
      <c r="K264" s="21">
        <v>-7.5534420818980735E-2</v>
      </c>
      <c r="L264" s="9">
        <f t="shared" si="27"/>
        <v>0.3409441544574266</v>
      </c>
      <c r="M264" s="9">
        <v>3.0240212770000001</v>
      </c>
      <c r="N264" s="9">
        <v>2.6950730000000001E-3</v>
      </c>
      <c r="O264" s="21">
        <v>7.0124104102567664</v>
      </c>
    </row>
    <row r="265" spans="1:15" x14ac:dyDescent="0.2">
      <c r="A265" s="7">
        <v>39417</v>
      </c>
      <c r="B265" s="9">
        <v>2654.9099120000001</v>
      </c>
      <c r="C265" s="9">
        <f t="shared" si="28"/>
        <v>-180.09008799999992</v>
      </c>
      <c r="D265" s="9">
        <v>15.471666769841271</v>
      </c>
      <c r="E265" s="9">
        <f t="shared" si="24"/>
        <v>38244.399928659506</v>
      </c>
      <c r="F265" s="9">
        <v>22759.030229646145</v>
      </c>
      <c r="G265" s="9">
        <f t="shared" si="29"/>
        <v>150.86096323981943</v>
      </c>
      <c r="H265" s="9">
        <f t="shared" si="25"/>
        <v>-1.2963045612996795</v>
      </c>
      <c r="I265" s="9">
        <f t="shared" si="26"/>
        <v>-2.1783173347655094</v>
      </c>
      <c r="J265" s="9">
        <v>2.6666289999999998E-3</v>
      </c>
      <c r="K265" s="21">
        <v>-7.5534420818980735E-2</v>
      </c>
      <c r="L265" s="9">
        <f t="shared" si="27"/>
        <v>2.8237626970146912</v>
      </c>
      <c r="M265" s="9">
        <v>3.0240212770000001</v>
      </c>
      <c r="N265" s="9">
        <v>2.6950730000000001E-3</v>
      </c>
      <c r="O265" s="21">
        <v>7.0124104102567664</v>
      </c>
    </row>
    <row r="266" spans="1:15" x14ac:dyDescent="0.2">
      <c r="A266" s="7">
        <v>39448</v>
      </c>
      <c r="B266" s="9">
        <v>2653.9099120000001</v>
      </c>
      <c r="C266" s="9">
        <f t="shared" si="28"/>
        <v>-1</v>
      </c>
      <c r="D266" s="9">
        <v>15.471666769841271</v>
      </c>
      <c r="E266" s="9">
        <f t="shared" si="24"/>
        <v>271.31580617669317</v>
      </c>
      <c r="F266" s="9">
        <v>22759.030229646145</v>
      </c>
      <c r="G266" s="9">
        <f t="shared" si="29"/>
        <v>150.86096323981943</v>
      </c>
      <c r="H266" s="9">
        <f t="shared" si="25"/>
        <v>-0.10918441998581652</v>
      </c>
      <c r="I266" s="9">
        <f t="shared" si="26"/>
        <v>-1.3016134093358088E-3</v>
      </c>
      <c r="J266" s="9">
        <v>2.6666289999999998E-3</v>
      </c>
      <c r="K266" s="21">
        <v>-7.5534420818980735E-2</v>
      </c>
      <c r="L266" s="9">
        <f t="shared" si="27"/>
        <v>1.4211590514409146E-4</v>
      </c>
      <c r="M266" s="9">
        <v>3.0240212770000001</v>
      </c>
      <c r="N266" s="9">
        <v>2.6950730000000001E-3</v>
      </c>
      <c r="O266" s="21">
        <v>7.0124104102567664</v>
      </c>
    </row>
    <row r="267" spans="1:15" x14ac:dyDescent="0.2">
      <c r="A267" s="7">
        <v>39479</v>
      </c>
      <c r="B267" s="9">
        <v>2392.580078</v>
      </c>
      <c r="C267" s="9">
        <f t="shared" si="28"/>
        <v>-261.32983400000012</v>
      </c>
      <c r="D267" s="9">
        <v>15.471666769841271</v>
      </c>
      <c r="E267" s="9">
        <f t="shared" si="24"/>
        <v>76619.070828436496</v>
      </c>
      <c r="F267" s="9">
        <v>22759.030229646145</v>
      </c>
      <c r="G267" s="9">
        <f t="shared" si="29"/>
        <v>150.86096323981943</v>
      </c>
      <c r="H267" s="9">
        <f t="shared" si="25"/>
        <v>-1.8348119674260452</v>
      </c>
      <c r="I267" s="9">
        <f t="shared" si="26"/>
        <v>-6.1769586256779974</v>
      </c>
      <c r="J267" s="9">
        <v>2.6666289999999998E-3</v>
      </c>
      <c r="K267" s="21">
        <v>-7.5534420818980735E-2</v>
      </c>
      <c r="L267" s="9">
        <f t="shared" si="27"/>
        <v>11.333557608689528</v>
      </c>
      <c r="M267" s="9">
        <v>3.0240212770000001</v>
      </c>
      <c r="N267" s="9">
        <v>2.6950730000000001E-3</v>
      </c>
      <c r="O267" s="21">
        <v>7.0124104102567664</v>
      </c>
    </row>
    <row r="268" spans="1:15" x14ac:dyDescent="0.2">
      <c r="A268" s="7">
        <v>39508</v>
      </c>
      <c r="B268" s="9">
        <v>2271.26001</v>
      </c>
      <c r="C268" s="9">
        <f t="shared" si="28"/>
        <v>-121.32006799999999</v>
      </c>
      <c r="D268" s="9">
        <v>15.471666769841271</v>
      </c>
      <c r="E268" s="9">
        <f t="shared" si="24"/>
        <v>18711.978701342599</v>
      </c>
      <c r="F268" s="9">
        <v>22759.030229646145</v>
      </c>
      <c r="G268" s="9">
        <f t="shared" si="29"/>
        <v>150.86096323981943</v>
      </c>
      <c r="H268" s="9">
        <f t="shared" si="25"/>
        <v>-0.90674043060687148</v>
      </c>
      <c r="I268" s="9">
        <f t="shared" si="26"/>
        <v>-0.74550222280827816</v>
      </c>
      <c r="J268" s="9">
        <v>2.6666289999999998E-3</v>
      </c>
      <c r="K268" s="21">
        <v>-7.5534420818980735E-2</v>
      </c>
      <c r="L268" s="9">
        <f t="shared" si="27"/>
        <v>0.67597700652755799</v>
      </c>
      <c r="M268" s="9">
        <v>3.0240212770000001</v>
      </c>
      <c r="N268" s="9">
        <v>2.6950730000000001E-3</v>
      </c>
      <c r="O268" s="21">
        <v>7.0124104102567664</v>
      </c>
    </row>
    <row r="269" spans="1:15" x14ac:dyDescent="0.2">
      <c r="A269" s="7">
        <v>39539</v>
      </c>
      <c r="B269" s="9">
        <v>2306.51001</v>
      </c>
      <c r="C269" s="9">
        <f t="shared" si="28"/>
        <v>35.25</v>
      </c>
      <c r="D269" s="9">
        <v>15.471666769841271</v>
      </c>
      <c r="E269" s="9">
        <f t="shared" si="24"/>
        <v>391.18246536320106</v>
      </c>
      <c r="F269" s="9">
        <v>22759.030229646145</v>
      </c>
      <c r="G269" s="9">
        <f t="shared" si="29"/>
        <v>150.86096323981943</v>
      </c>
      <c r="H269" s="9">
        <f t="shared" si="25"/>
        <v>0.13110305545853945</v>
      </c>
      <c r="I269" s="9">
        <f t="shared" si="26"/>
        <v>2.2534007790945012E-3</v>
      </c>
      <c r="J269" s="9">
        <v>2.6666289999999998E-3</v>
      </c>
      <c r="K269" s="21">
        <v>-7.5534420818980735E-2</v>
      </c>
      <c r="L269" s="9">
        <f t="shared" si="27"/>
        <v>2.954277273119424E-4</v>
      </c>
      <c r="M269" s="9">
        <v>3.0240212770000001</v>
      </c>
      <c r="N269" s="9">
        <v>2.6950730000000001E-3</v>
      </c>
      <c r="O269" s="21">
        <v>7.0124104102567664</v>
      </c>
    </row>
    <row r="270" spans="1:15" x14ac:dyDescent="0.2">
      <c r="A270" s="7">
        <v>39569</v>
      </c>
      <c r="B270" s="9">
        <v>2416.48999</v>
      </c>
      <c r="C270" s="9">
        <f t="shared" si="28"/>
        <v>109.97998000000007</v>
      </c>
      <c r="D270" s="9">
        <v>15.471666769841271</v>
      </c>
      <c r="E270" s="9">
        <f t="shared" si="24"/>
        <v>8931.8212696098071</v>
      </c>
      <c r="F270" s="9">
        <v>22759.030229646145</v>
      </c>
      <c r="G270" s="9">
        <f t="shared" si="29"/>
        <v>150.86096323981943</v>
      </c>
      <c r="H270" s="9">
        <f t="shared" si="25"/>
        <v>0.62645969640218713</v>
      </c>
      <c r="I270" s="9">
        <f t="shared" si="26"/>
        <v>0.24585520491948279</v>
      </c>
      <c r="J270" s="9">
        <v>2.6666289999999998E-3</v>
      </c>
      <c r="K270" s="21">
        <v>-7.5534420818980735E-2</v>
      </c>
      <c r="L270" s="9">
        <f t="shared" si="27"/>
        <v>0.1540183770327567</v>
      </c>
      <c r="M270" s="9">
        <v>3.0240212770000001</v>
      </c>
      <c r="N270" s="9">
        <v>2.6950730000000001E-3</v>
      </c>
      <c r="O270" s="21">
        <v>7.0124104102567664</v>
      </c>
    </row>
    <row r="271" spans="1:15" x14ac:dyDescent="0.2">
      <c r="A271" s="7">
        <v>39600</v>
      </c>
      <c r="B271" s="9">
        <v>2514.820068</v>
      </c>
      <c r="C271" s="9">
        <f t="shared" si="28"/>
        <v>98.330077999999958</v>
      </c>
      <c r="D271" s="9">
        <v>15.471666769841271</v>
      </c>
      <c r="E271" s="9">
        <f t="shared" si="24"/>
        <v>6865.516311586086</v>
      </c>
      <c r="F271" s="9">
        <v>22759.030229646145</v>
      </c>
      <c r="G271" s="9">
        <f t="shared" si="29"/>
        <v>150.86096323981943</v>
      </c>
      <c r="H271" s="9">
        <f t="shared" si="25"/>
        <v>0.54923692286414083</v>
      </c>
      <c r="I271" s="9">
        <f t="shared" si="26"/>
        <v>0.16568346782795834</v>
      </c>
      <c r="J271" s="9">
        <v>2.6666289999999998E-3</v>
      </c>
      <c r="K271" s="21">
        <v>-7.5534420818980735E-2</v>
      </c>
      <c r="L271" s="9">
        <f t="shared" si="27"/>
        <v>9.0999478039287721E-2</v>
      </c>
      <c r="M271" s="9">
        <v>3.0240212770000001</v>
      </c>
      <c r="N271" s="9">
        <v>2.6950730000000001E-3</v>
      </c>
      <c r="O271" s="21">
        <v>7.0124104102567664</v>
      </c>
    </row>
    <row r="272" spans="1:15" x14ac:dyDescent="0.2">
      <c r="A272" s="7">
        <v>39630</v>
      </c>
      <c r="B272" s="9">
        <v>2274.23999</v>
      </c>
      <c r="C272" s="9">
        <f t="shared" si="28"/>
        <v>-240.58007799999996</v>
      </c>
      <c r="D272" s="9">
        <v>15.471666769841271</v>
      </c>
      <c r="E272" s="9">
        <f t="shared" si="24"/>
        <v>65562.495999679901</v>
      </c>
      <c r="F272" s="9">
        <v>22759.030229646145</v>
      </c>
      <c r="G272" s="9">
        <f t="shared" si="29"/>
        <v>150.86096323981943</v>
      </c>
      <c r="H272" s="9">
        <f t="shared" si="25"/>
        <v>-1.6972697195549717</v>
      </c>
      <c r="I272" s="9">
        <f t="shared" si="26"/>
        <v>-4.8893664657885907</v>
      </c>
      <c r="J272" s="9">
        <v>2.6666289999999998E-3</v>
      </c>
      <c r="K272" s="21">
        <v>-7.5534420818980735E-2</v>
      </c>
      <c r="L272" s="9">
        <f t="shared" si="27"/>
        <v>8.2985736501904839</v>
      </c>
      <c r="M272" s="9">
        <v>3.0240212770000001</v>
      </c>
      <c r="N272" s="9">
        <v>2.6950730000000001E-3</v>
      </c>
      <c r="O272" s="21">
        <v>7.0124104102567664</v>
      </c>
    </row>
    <row r="273" spans="1:15" x14ac:dyDescent="0.2">
      <c r="A273" s="7">
        <v>39661</v>
      </c>
      <c r="B273" s="9">
        <v>2326.830078</v>
      </c>
      <c r="C273" s="9">
        <f t="shared" si="28"/>
        <v>52.590087999999923</v>
      </c>
      <c r="D273" s="9">
        <v>15.471666769841271</v>
      </c>
      <c r="E273" s="9">
        <f t="shared" si="24"/>
        <v>1377.7771946194925</v>
      </c>
      <c r="F273" s="9">
        <v>22759.030229646145</v>
      </c>
      <c r="G273" s="9">
        <f t="shared" si="29"/>
        <v>150.86096323981943</v>
      </c>
      <c r="H273" s="9">
        <f t="shared" si="25"/>
        <v>0.2460439097896554</v>
      </c>
      <c r="I273" s="9">
        <f t="shared" si="26"/>
        <v>1.4894909157492404E-2</v>
      </c>
      <c r="J273" s="9">
        <v>2.6666289999999998E-3</v>
      </c>
      <c r="K273" s="21">
        <v>-7.5534420818980735E-2</v>
      </c>
      <c r="L273" s="9">
        <f t="shared" si="27"/>
        <v>3.6648016850711735E-3</v>
      </c>
      <c r="M273" s="9">
        <v>3.0240212770000001</v>
      </c>
      <c r="N273" s="9">
        <v>2.6950730000000001E-3</v>
      </c>
      <c r="O273" s="21">
        <v>7.0124104102567664</v>
      </c>
    </row>
    <row r="274" spans="1:15" x14ac:dyDescent="0.2">
      <c r="A274" s="7">
        <v>39692</v>
      </c>
      <c r="B274" s="9">
        <v>2402.110107</v>
      </c>
      <c r="C274" s="9">
        <f t="shared" si="28"/>
        <v>75.280029000000013</v>
      </c>
      <c r="D274" s="9">
        <v>15.471666769841271</v>
      </c>
      <c r="E274" s="9">
        <f t="shared" si="24"/>
        <v>3577.0401926538789</v>
      </c>
      <c r="F274" s="9">
        <v>22759.030229646145</v>
      </c>
      <c r="G274" s="9">
        <f t="shared" si="29"/>
        <v>150.86096323981943</v>
      </c>
      <c r="H274" s="9">
        <f t="shared" si="25"/>
        <v>0.39644690677921146</v>
      </c>
      <c r="I274" s="9">
        <f t="shared" si="26"/>
        <v>6.2309619763820372E-2</v>
      </c>
      <c r="J274" s="9">
        <v>2.6666289999999998E-3</v>
      </c>
      <c r="K274" s="21">
        <v>-7.5534420818980735E-2</v>
      </c>
      <c r="L274" s="9">
        <f t="shared" si="27"/>
        <v>2.4702456017955409E-2</v>
      </c>
      <c r="M274" s="9">
        <v>3.0240212770000001</v>
      </c>
      <c r="N274" s="9">
        <v>2.6950730000000001E-3</v>
      </c>
      <c r="O274" s="21">
        <v>7.0124104102567664</v>
      </c>
    </row>
    <row r="275" spans="1:15" x14ac:dyDescent="0.2">
      <c r="A275" s="7">
        <v>39722</v>
      </c>
      <c r="B275" s="9">
        <v>2075.1000979999999</v>
      </c>
      <c r="C275" s="9">
        <f t="shared" si="28"/>
        <v>-327.01000900000008</v>
      </c>
      <c r="D275" s="9">
        <v>15.471666769841271</v>
      </c>
      <c r="E275" s="9">
        <f t="shared" si="24"/>
        <v>117293.69823811873</v>
      </c>
      <c r="F275" s="9">
        <v>22759.030229646145</v>
      </c>
      <c r="G275" s="9">
        <f t="shared" si="29"/>
        <v>150.86096323981943</v>
      </c>
      <c r="H275" s="9">
        <f t="shared" si="25"/>
        <v>-2.2701808898396587</v>
      </c>
      <c r="I275" s="9">
        <f t="shared" si="26"/>
        <v>-11.699879544601174</v>
      </c>
      <c r="J275" s="9">
        <v>2.6666289999999998E-3</v>
      </c>
      <c r="K275" s="21">
        <v>-7.5534420818980735E-2</v>
      </c>
      <c r="L275" s="9">
        <f t="shared" si="27"/>
        <v>26.560842955579513</v>
      </c>
      <c r="M275" s="9">
        <v>3.0240212770000001</v>
      </c>
      <c r="N275" s="9">
        <v>2.6950730000000001E-3</v>
      </c>
      <c r="O275" s="21">
        <v>7.0124104102567664</v>
      </c>
    </row>
    <row r="276" spans="1:15" x14ac:dyDescent="0.2">
      <c r="A276" s="7">
        <v>39753</v>
      </c>
      <c r="B276" s="9">
        <v>1718.8900149999999</v>
      </c>
      <c r="C276" s="9">
        <f t="shared" si="28"/>
        <v>-356.21008299999994</v>
      </c>
      <c r="D276" s="9">
        <v>15.471666769841271</v>
      </c>
      <c r="E276" s="9">
        <f t="shared" si="24"/>
        <v>138147.32311197085</v>
      </c>
      <c r="F276" s="9">
        <v>22759.030229646145</v>
      </c>
      <c r="G276" s="9">
        <f t="shared" si="29"/>
        <v>150.86096323981943</v>
      </c>
      <c r="H276" s="9">
        <f t="shared" si="25"/>
        <v>-2.4637370847154751</v>
      </c>
      <c r="I276" s="9">
        <f t="shared" si="26"/>
        <v>-14.954885145403912</v>
      </c>
      <c r="J276" s="9">
        <v>2.6666289999999998E-3</v>
      </c>
      <c r="K276" s="21">
        <v>-7.5534420818980735E-2</v>
      </c>
      <c r="L276" s="9">
        <f t="shared" si="27"/>
        <v>36.844905130392199</v>
      </c>
      <c r="M276" s="9">
        <v>3.0240212770000001</v>
      </c>
      <c r="N276" s="9">
        <v>2.6950730000000001E-3</v>
      </c>
      <c r="O276" s="21">
        <v>7.0124104102567664</v>
      </c>
    </row>
    <row r="277" spans="1:15" x14ac:dyDescent="0.2">
      <c r="A277" s="7">
        <v>39783</v>
      </c>
      <c r="B277" s="9">
        <v>1496.089966</v>
      </c>
      <c r="C277" s="9">
        <f t="shared" si="28"/>
        <v>-222.80004899999994</v>
      </c>
      <c r="D277" s="9">
        <v>15.471666769841271</v>
      </c>
      <c r="E277" s="9">
        <f t="shared" si="24"/>
        <v>56773.410535904004</v>
      </c>
      <c r="F277" s="9">
        <v>22759.030229646145</v>
      </c>
      <c r="G277" s="9">
        <f t="shared" si="29"/>
        <v>150.86096323981943</v>
      </c>
      <c r="H277" s="9">
        <f t="shared" si="25"/>
        <v>-1.5794126635070425</v>
      </c>
      <c r="I277" s="9">
        <f t="shared" si="26"/>
        <v>-3.9399149544644314</v>
      </c>
      <c r="J277" s="9">
        <v>2.6666289999999998E-3</v>
      </c>
      <c r="K277" s="21">
        <v>-7.5534420818980735E-2</v>
      </c>
      <c r="L277" s="9">
        <f t="shared" si="27"/>
        <v>6.2227515722218953</v>
      </c>
      <c r="M277" s="9">
        <v>3.0240212770000001</v>
      </c>
      <c r="N277" s="9">
        <v>2.6950730000000001E-3</v>
      </c>
      <c r="O277" s="21">
        <v>7.0124104102567664</v>
      </c>
    </row>
    <row r="278" spans="1:15" x14ac:dyDescent="0.2">
      <c r="A278" s="7">
        <v>39814</v>
      </c>
      <c r="B278" s="9">
        <v>1578.869995</v>
      </c>
      <c r="C278" s="9">
        <f t="shared" si="28"/>
        <v>82.780029000000013</v>
      </c>
      <c r="D278" s="9">
        <v>15.471666769841271</v>
      </c>
      <c r="E278" s="9">
        <f t="shared" si="24"/>
        <v>4530.415626106259</v>
      </c>
      <c r="F278" s="9">
        <v>22759.030229646145</v>
      </c>
      <c r="G278" s="9">
        <f t="shared" si="29"/>
        <v>150.86096323981943</v>
      </c>
      <c r="H278" s="9">
        <f t="shared" si="25"/>
        <v>0.44616155687114717</v>
      </c>
      <c r="I278" s="9">
        <f t="shared" si="26"/>
        <v>8.8812979666593128E-2</v>
      </c>
      <c r="J278" s="9">
        <v>2.6666289999999998E-3</v>
      </c>
      <c r="K278" s="21">
        <v>-7.5534420818980735E-2</v>
      </c>
      <c r="L278" s="9">
        <f t="shared" si="27"/>
        <v>3.9624937278412729E-2</v>
      </c>
      <c r="M278" s="9">
        <v>3.0240212770000001</v>
      </c>
      <c r="N278" s="9">
        <v>2.6950730000000001E-3</v>
      </c>
      <c r="O278" s="21">
        <v>7.0124104102567664</v>
      </c>
    </row>
    <row r="279" spans="1:15" x14ac:dyDescent="0.2">
      <c r="A279" s="7">
        <v>39845</v>
      </c>
      <c r="B279" s="9">
        <v>1460.849976</v>
      </c>
      <c r="C279" s="9">
        <f t="shared" si="28"/>
        <v>-118.02001900000005</v>
      </c>
      <c r="D279" s="9">
        <v>15.471666769841271</v>
      </c>
      <c r="E279" s="9">
        <f t="shared" si="24"/>
        <v>17820.030169674057</v>
      </c>
      <c r="F279" s="9">
        <v>22759.030229646145</v>
      </c>
      <c r="G279" s="9">
        <f t="shared" si="29"/>
        <v>150.86096323981943</v>
      </c>
      <c r="H279" s="9">
        <f t="shared" si="25"/>
        <v>-0.88486565976403952</v>
      </c>
      <c r="I279" s="9">
        <f t="shared" si="26"/>
        <v>-0.69283851701922394</v>
      </c>
      <c r="J279" s="9">
        <v>2.6666289999999998E-3</v>
      </c>
      <c r="K279" s="21">
        <v>-7.5534420818980735E-2</v>
      </c>
      <c r="L279" s="9">
        <f t="shared" si="27"/>
        <v>0.6130690114721542</v>
      </c>
      <c r="M279" s="9">
        <v>3.0240212770000001</v>
      </c>
      <c r="N279" s="9">
        <v>2.6950730000000001E-3</v>
      </c>
      <c r="O279" s="21">
        <v>7.0124104102567664</v>
      </c>
    </row>
    <row r="280" spans="1:15" x14ac:dyDescent="0.2">
      <c r="A280" s="7">
        <v>39873</v>
      </c>
      <c r="B280" s="9">
        <v>1356.130005</v>
      </c>
      <c r="C280" s="9">
        <f t="shared" si="28"/>
        <v>-104.71997099999999</v>
      </c>
      <c r="D280" s="9">
        <v>15.471666769841271</v>
      </c>
      <c r="E280" s="9">
        <f t="shared" si="24"/>
        <v>14446.029789796734</v>
      </c>
      <c r="F280" s="9">
        <v>22759.030229646145</v>
      </c>
      <c r="G280" s="9">
        <f t="shared" si="29"/>
        <v>150.86096323981943</v>
      </c>
      <c r="H280" s="9">
        <f t="shared" si="25"/>
        <v>-0.79670469542724587</v>
      </c>
      <c r="I280" s="9">
        <f t="shared" si="26"/>
        <v>-0.50569904111383879</v>
      </c>
      <c r="J280" s="9">
        <v>2.6666289999999998E-3</v>
      </c>
      <c r="K280" s="21">
        <v>-7.5534420818980735E-2</v>
      </c>
      <c r="L280" s="9">
        <f t="shared" si="27"/>
        <v>0.40289280052845122</v>
      </c>
      <c r="M280" s="9">
        <v>3.0240212770000001</v>
      </c>
      <c r="N280" s="9">
        <v>2.6950730000000001E-3</v>
      </c>
      <c r="O280" s="21">
        <v>7.0124104102567664</v>
      </c>
    </row>
    <row r="281" spans="1:15" x14ac:dyDescent="0.2">
      <c r="A281" s="7">
        <v>39904</v>
      </c>
      <c r="B281" s="9">
        <v>1504.869995</v>
      </c>
      <c r="C281" s="9">
        <f t="shared" si="28"/>
        <v>148.73999000000003</v>
      </c>
      <c r="D281" s="9">
        <v>15.471666769841271</v>
      </c>
      <c r="E281" s="9">
        <f t="shared" si="24"/>
        <v>17760.445976578074</v>
      </c>
      <c r="F281" s="9">
        <v>22759.030229646145</v>
      </c>
      <c r="G281" s="9">
        <f t="shared" si="29"/>
        <v>150.86096323981943</v>
      </c>
      <c r="H281" s="9">
        <f t="shared" si="25"/>
        <v>0.88338507436351077</v>
      </c>
      <c r="I281" s="9">
        <f t="shared" si="26"/>
        <v>0.68936649459305488</v>
      </c>
      <c r="J281" s="9">
        <v>2.6666289999999998E-3</v>
      </c>
      <c r="K281" s="21">
        <v>-7.5534420818980735E-2</v>
      </c>
      <c r="L281" s="9">
        <f t="shared" si="27"/>
        <v>0.60897607208979854</v>
      </c>
      <c r="M281" s="9">
        <v>3.0240212770000001</v>
      </c>
      <c r="N281" s="9">
        <v>2.6950730000000001E-3</v>
      </c>
      <c r="O281" s="21">
        <v>7.0124104102567664</v>
      </c>
    </row>
    <row r="282" spans="1:15" x14ac:dyDescent="0.2">
      <c r="A282" s="7">
        <v>39934</v>
      </c>
      <c r="B282" s="9">
        <v>1719.290039</v>
      </c>
      <c r="C282" s="9">
        <f t="shared" si="28"/>
        <v>214.42004399999996</v>
      </c>
      <c r="D282" s="9">
        <v>15.471666769841271</v>
      </c>
      <c r="E282" s="9">
        <f t="shared" si="24"/>
        <v>39580.456802513523</v>
      </c>
      <c r="F282" s="9">
        <v>22759.030229646145</v>
      </c>
      <c r="G282" s="9">
        <f t="shared" si="29"/>
        <v>150.86096323981943</v>
      </c>
      <c r="H282" s="9">
        <f t="shared" si="25"/>
        <v>1.3187531947141027</v>
      </c>
      <c r="I282" s="9">
        <f t="shared" si="26"/>
        <v>2.2934568533841166</v>
      </c>
      <c r="J282" s="9">
        <v>2.6666289999999998E-3</v>
      </c>
      <c r="K282" s="21">
        <v>-7.5534420818980735E-2</v>
      </c>
      <c r="L282" s="9">
        <f t="shared" si="27"/>
        <v>3.0245035523392572</v>
      </c>
      <c r="M282" s="9">
        <v>3.0240212770000001</v>
      </c>
      <c r="N282" s="9">
        <v>2.6950730000000001E-3</v>
      </c>
      <c r="O282" s="21">
        <v>7.0124104102567664</v>
      </c>
    </row>
    <row r="283" spans="1:15" x14ac:dyDescent="0.2">
      <c r="A283" s="7">
        <v>39965</v>
      </c>
      <c r="B283" s="9">
        <v>1796.089966</v>
      </c>
      <c r="C283" s="9">
        <f t="shared" si="28"/>
        <v>76.799927000000025</v>
      </c>
      <c r="D283" s="9">
        <v>15.471666769841271</v>
      </c>
      <c r="E283" s="9">
        <f t="shared" si="24"/>
        <v>3761.1555028580719</v>
      </c>
      <c r="F283" s="9">
        <v>22759.030229646145</v>
      </c>
      <c r="G283" s="9">
        <f t="shared" si="29"/>
        <v>150.86096323981943</v>
      </c>
      <c r="H283" s="9">
        <f t="shared" si="25"/>
        <v>0.40652173307860262</v>
      </c>
      <c r="I283" s="9">
        <f t="shared" si="26"/>
        <v>6.7181748869435856E-2</v>
      </c>
      <c r="J283" s="9">
        <v>2.6666289999999998E-3</v>
      </c>
      <c r="K283" s="21">
        <v>-7.5534420818980735E-2</v>
      </c>
      <c r="L283" s="9">
        <f t="shared" si="27"/>
        <v>2.7310840981654518E-2</v>
      </c>
      <c r="M283" s="9">
        <v>3.0240212770000001</v>
      </c>
      <c r="N283" s="9">
        <v>2.6950730000000001E-3</v>
      </c>
      <c r="O283" s="21">
        <v>7.0124104102567664</v>
      </c>
    </row>
    <row r="284" spans="1:15" x14ac:dyDescent="0.2">
      <c r="A284" s="7">
        <v>39995</v>
      </c>
      <c r="B284" s="9">
        <v>1846.119995</v>
      </c>
      <c r="C284" s="9">
        <f t="shared" si="28"/>
        <v>50.030029000000013</v>
      </c>
      <c r="D284" s="9">
        <v>15.471666769841271</v>
      </c>
      <c r="E284" s="9">
        <f t="shared" si="24"/>
        <v>1194.2804000308624</v>
      </c>
      <c r="F284" s="9">
        <v>22759.030229646145</v>
      </c>
      <c r="G284" s="9">
        <f t="shared" si="29"/>
        <v>150.86096323981943</v>
      </c>
      <c r="H284" s="9">
        <f t="shared" si="25"/>
        <v>0.22907425146969457</v>
      </c>
      <c r="I284" s="9">
        <f t="shared" si="26"/>
        <v>1.2020674252000003E-2</v>
      </c>
      <c r="J284" s="9">
        <v>2.6666289999999998E-3</v>
      </c>
      <c r="K284" s="21">
        <v>-7.5534420818980735E-2</v>
      </c>
      <c r="L284" s="9">
        <f t="shared" si="27"/>
        <v>2.7536269564379314E-3</v>
      </c>
      <c r="M284" s="9">
        <v>3.0240212770000001</v>
      </c>
      <c r="N284" s="9">
        <v>2.6950730000000001E-3</v>
      </c>
      <c r="O284" s="21">
        <v>7.0124104102567664</v>
      </c>
    </row>
    <row r="285" spans="1:15" x14ac:dyDescent="0.2">
      <c r="A285" s="7">
        <v>40026</v>
      </c>
      <c r="B285" s="9">
        <v>1998.349976</v>
      </c>
      <c r="C285" s="9">
        <f t="shared" si="28"/>
        <v>152.22998099999995</v>
      </c>
      <c r="D285" s="9">
        <v>15.471666769841271</v>
      </c>
      <c r="E285" s="9">
        <f t="shared" si="24"/>
        <v>18702.83651107482</v>
      </c>
      <c r="F285" s="9">
        <v>22759.030229646145</v>
      </c>
      <c r="G285" s="9">
        <f t="shared" si="29"/>
        <v>150.86096323981943</v>
      </c>
      <c r="H285" s="9">
        <f t="shared" si="25"/>
        <v>0.90651889854871093</v>
      </c>
      <c r="I285" s="9">
        <f t="shared" si="26"/>
        <v>0.74495593980410846</v>
      </c>
      <c r="J285" s="9">
        <v>2.6666289999999998E-3</v>
      </c>
      <c r="K285" s="21">
        <v>-7.5534420818980735E-2</v>
      </c>
      <c r="L285" s="9">
        <f t="shared" si="27"/>
        <v>0.67531663801854025</v>
      </c>
      <c r="M285" s="9">
        <v>3.0240212770000001</v>
      </c>
      <c r="N285" s="9">
        <v>2.6950730000000001E-3</v>
      </c>
      <c r="O285" s="21">
        <v>7.0124104102567664</v>
      </c>
    </row>
    <row r="286" spans="1:15" x14ac:dyDescent="0.2">
      <c r="A286" s="7">
        <v>40057</v>
      </c>
      <c r="B286" s="9">
        <v>2001.3000489999999</v>
      </c>
      <c r="C286" s="9">
        <f t="shared" si="28"/>
        <v>2.9500729999999749</v>
      </c>
      <c r="D286" s="9">
        <v>15.471666769841271</v>
      </c>
      <c r="E286" s="9">
        <f t="shared" si="24"/>
        <v>156.79031053692836</v>
      </c>
      <c r="F286" s="9">
        <v>22759.030229646145</v>
      </c>
      <c r="G286" s="9">
        <f t="shared" si="29"/>
        <v>150.86096323981943</v>
      </c>
      <c r="H286" s="9">
        <f t="shared" si="25"/>
        <v>-8.300088704813631E-2</v>
      </c>
      <c r="I286" s="9">
        <f t="shared" si="26"/>
        <v>-5.7180533281976057E-4</v>
      </c>
      <c r="J286" s="9">
        <v>2.6666289999999998E-3</v>
      </c>
      <c r="K286" s="21">
        <v>-7.5534420818980735E-2</v>
      </c>
      <c r="L286" s="9">
        <f t="shared" si="27"/>
        <v>4.7460349842894938E-5</v>
      </c>
      <c r="M286" s="9">
        <v>3.0240212770000001</v>
      </c>
      <c r="N286" s="9">
        <v>2.6950730000000001E-3</v>
      </c>
      <c r="O286" s="21">
        <v>7.0124104102567664</v>
      </c>
    </row>
    <row r="287" spans="1:15" x14ac:dyDescent="0.2">
      <c r="A287" s="7">
        <v>40087</v>
      </c>
      <c r="B287" s="9">
        <v>2111.7700199999999</v>
      </c>
      <c r="C287" s="9">
        <f t="shared" si="28"/>
        <v>110.46997099999999</v>
      </c>
      <c r="D287" s="9">
        <v>15.471666769841271</v>
      </c>
      <c r="E287" s="9">
        <f t="shared" si="24"/>
        <v>9024.6778066057905</v>
      </c>
      <c r="F287" s="9">
        <v>22759.030229646145</v>
      </c>
      <c r="G287" s="9">
        <f t="shared" si="29"/>
        <v>150.86096323981943</v>
      </c>
      <c r="H287" s="9">
        <f t="shared" si="25"/>
        <v>0.62970766055061289</v>
      </c>
      <c r="I287" s="9">
        <f t="shared" si="26"/>
        <v>0.24969907291647919</v>
      </c>
      <c r="J287" s="9">
        <v>2.6666289999999998E-3</v>
      </c>
      <c r="K287" s="21">
        <v>-7.5534420818980735E-2</v>
      </c>
      <c r="L287" s="9">
        <f t="shared" si="27"/>
        <v>0.15723741904789304</v>
      </c>
      <c r="M287" s="9">
        <v>3.0240212770000001</v>
      </c>
      <c r="N287" s="9">
        <v>2.6950730000000001E-3</v>
      </c>
      <c r="O287" s="21">
        <v>7.0124104102567664</v>
      </c>
    </row>
    <row r="288" spans="1:15" x14ac:dyDescent="0.2">
      <c r="A288" s="7">
        <v>40118</v>
      </c>
      <c r="B288" s="9">
        <v>2047.420044</v>
      </c>
      <c r="C288" s="9">
        <f t="shared" si="28"/>
        <v>-64.34997599999997</v>
      </c>
      <c r="D288" s="9">
        <v>15.471666769841271</v>
      </c>
      <c r="E288" s="9">
        <f t="shared" si="24"/>
        <v>6371.4946544761497</v>
      </c>
      <c r="F288" s="9">
        <v>22759.030229646145</v>
      </c>
      <c r="G288" s="9">
        <f t="shared" si="29"/>
        <v>150.86096323981943</v>
      </c>
      <c r="H288" s="9">
        <f t="shared" si="25"/>
        <v>-0.52910733867548643</v>
      </c>
      <c r="I288" s="9">
        <f t="shared" si="26"/>
        <v>-0.14812602057286242</v>
      </c>
      <c r="J288" s="9">
        <v>2.6666289999999998E-3</v>
      </c>
      <c r="K288" s="21">
        <v>-7.5534420818980735E-2</v>
      </c>
      <c r="L288" s="9">
        <f t="shared" si="27"/>
        <v>7.83745645338976E-2</v>
      </c>
      <c r="M288" s="9">
        <v>3.0240212770000001</v>
      </c>
      <c r="N288" s="9">
        <v>2.6950730000000001E-3</v>
      </c>
      <c r="O288" s="21">
        <v>7.0124104102567664</v>
      </c>
    </row>
    <row r="289" spans="1:15" x14ac:dyDescent="0.2">
      <c r="A289" s="7">
        <v>40148</v>
      </c>
      <c r="B289" s="9">
        <v>2162.2299800000001</v>
      </c>
      <c r="C289" s="9">
        <f t="shared" si="28"/>
        <v>114.80993600000011</v>
      </c>
      <c r="D289" s="9">
        <v>15.471666769841271</v>
      </c>
      <c r="E289" s="9">
        <f t="shared" si="24"/>
        <v>9868.0917336435195</v>
      </c>
      <c r="F289" s="9">
        <v>22759.030229646145</v>
      </c>
      <c r="G289" s="9">
        <f t="shared" si="29"/>
        <v>150.86096323981943</v>
      </c>
      <c r="H289" s="9">
        <f t="shared" si="25"/>
        <v>0.6584756394021134</v>
      </c>
      <c r="I289" s="9">
        <f t="shared" si="26"/>
        <v>0.28550856290552296</v>
      </c>
      <c r="J289" s="9">
        <v>2.6666289999999998E-3</v>
      </c>
      <c r="K289" s="21">
        <v>-7.5534420818980735E-2</v>
      </c>
      <c r="L289" s="9">
        <f t="shared" si="27"/>
        <v>0.18800043351399276</v>
      </c>
      <c r="M289" s="9">
        <v>3.0240212770000001</v>
      </c>
      <c r="N289" s="9">
        <v>2.6950730000000001E-3</v>
      </c>
      <c r="O289" s="21">
        <v>7.0124104102567664</v>
      </c>
    </row>
    <row r="290" spans="1:15" x14ac:dyDescent="0.2">
      <c r="A290" s="7">
        <v>40179</v>
      </c>
      <c r="B290" s="9">
        <v>2294.4099120000001</v>
      </c>
      <c r="C290" s="9">
        <f t="shared" si="28"/>
        <v>132.17993200000001</v>
      </c>
      <c r="D290" s="9">
        <v>15.471666769841271</v>
      </c>
      <c r="E290" s="9">
        <f t="shared" si="24"/>
        <v>13620.819173033076</v>
      </c>
      <c r="F290" s="9">
        <v>22759.030229646145</v>
      </c>
      <c r="G290" s="9">
        <f t="shared" si="29"/>
        <v>150.86096323981943</v>
      </c>
      <c r="H290" s="9">
        <f t="shared" si="25"/>
        <v>0.77361474250055584</v>
      </c>
      <c r="I290" s="9">
        <f t="shared" si="26"/>
        <v>0.4629927730166053</v>
      </c>
      <c r="J290" s="9">
        <v>2.6666289999999998E-3</v>
      </c>
      <c r="K290" s="21">
        <v>-7.5534420818980735E-2</v>
      </c>
      <c r="L290" s="9">
        <f t="shared" si="27"/>
        <v>0.35817803487685945</v>
      </c>
      <c r="M290" s="9">
        <v>3.0240212770000001</v>
      </c>
      <c r="N290" s="9">
        <v>2.6950730000000001E-3</v>
      </c>
      <c r="O290" s="21">
        <v>7.0124104102567664</v>
      </c>
    </row>
    <row r="291" spans="1:15" x14ac:dyDescent="0.2">
      <c r="A291" s="7">
        <v>40210</v>
      </c>
      <c r="B291" s="9">
        <v>2155.8100589999999</v>
      </c>
      <c r="C291" s="9">
        <f t="shared" si="28"/>
        <v>-138.59985300000017</v>
      </c>
      <c r="D291" s="9">
        <v>15.471666769841271</v>
      </c>
      <c r="E291" s="9">
        <f t="shared" si="24"/>
        <v>23738.033204188643</v>
      </c>
      <c r="F291" s="9">
        <v>22759.030229646145</v>
      </c>
      <c r="G291" s="9">
        <f t="shared" si="29"/>
        <v>150.86096323981943</v>
      </c>
      <c r="H291" s="9">
        <f t="shared" si="25"/>
        <v>-1.0212815592653899</v>
      </c>
      <c r="I291" s="9">
        <f t="shared" si="26"/>
        <v>-1.0652130306100616</v>
      </c>
      <c r="J291" s="9">
        <v>2.6666289999999998E-3</v>
      </c>
      <c r="K291" s="21">
        <v>-7.5534420818980735E-2</v>
      </c>
      <c r="L291" s="9">
        <f t="shared" si="27"/>
        <v>1.0878824248512551</v>
      </c>
      <c r="M291" s="9">
        <v>3.0240212770000001</v>
      </c>
      <c r="N291" s="9">
        <v>2.6950730000000001E-3</v>
      </c>
      <c r="O291" s="21">
        <v>7.0124104102567664</v>
      </c>
    </row>
    <row r="292" spans="1:15" x14ac:dyDescent="0.2">
      <c r="A292" s="7">
        <v>40238</v>
      </c>
      <c r="B292" s="9">
        <v>2247.3999020000001</v>
      </c>
      <c r="C292" s="9">
        <f t="shared" si="28"/>
        <v>91.589843000000201</v>
      </c>
      <c r="D292" s="9">
        <v>15.471666769841271</v>
      </c>
      <c r="E292" s="9">
        <f t="shared" si="24"/>
        <v>5793.9767526055311</v>
      </c>
      <c r="F292" s="9">
        <v>22759.030229646145</v>
      </c>
      <c r="G292" s="9">
        <f t="shared" si="29"/>
        <v>150.86096323981943</v>
      </c>
      <c r="H292" s="9">
        <f t="shared" si="25"/>
        <v>0.5045584662558199</v>
      </c>
      <c r="I292" s="9">
        <f t="shared" si="26"/>
        <v>0.1284501138369451</v>
      </c>
      <c r="J292" s="9">
        <v>2.6666289999999998E-3</v>
      </c>
      <c r="K292" s="21">
        <v>-7.5534420818980735E-2</v>
      </c>
      <c r="L292" s="9">
        <f t="shared" si="27"/>
        <v>6.4810592427954478E-2</v>
      </c>
      <c r="M292" s="9">
        <v>3.0240212770000001</v>
      </c>
      <c r="N292" s="9">
        <v>2.6950730000000001E-3</v>
      </c>
      <c r="O292" s="21">
        <v>7.0124104102567664</v>
      </c>
    </row>
    <row r="293" spans="1:15" x14ac:dyDescent="0.2">
      <c r="A293" s="7">
        <v>40269</v>
      </c>
      <c r="B293" s="9">
        <v>2411.679932</v>
      </c>
      <c r="C293" s="9">
        <f t="shared" si="28"/>
        <v>164.2800299999999</v>
      </c>
      <c r="D293" s="9">
        <v>15.471666769841271</v>
      </c>
      <c r="E293" s="9">
        <f t="shared" si="24"/>
        <v>22143.928967238822</v>
      </c>
      <c r="F293" s="9">
        <v>22759.030229646145</v>
      </c>
      <c r="G293" s="9">
        <f t="shared" si="29"/>
        <v>150.86096323981943</v>
      </c>
      <c r="H293" s="9">
        <f t="shared" si="25"/>
        <v>0.98639409449880122</v>
      </c>
      <c r="I293" s="9">
        <f t="shared" si="26"/>
        <v>0.95973512675565875</v>
      </c>
      <c r="J293" s="9">
        <v>2.6666289999999998E-3</v>
      </c>
      <c r="K293" s="21">
        <v>-7.5534420818980735E-2</v>
      </c>
      <c r="L293" s="9">
        <f t="shared" si="27"/>
        <v>0.94667706131484031</v>
      </c>
      <c r="M293" s="9">
        <v>3.0240212770000001</v>
      </c>
      <c r="N293" s="9">
        <v>2.6950730000000001E-3</v>
      </c>
      <c r="O293" s="21">
        <v>7.0124104102567664</v>
      </c>
    </row>
    <row r="294" spans="1:15" x14ac:dyDescent="0.2">
      <c r="A294" s="7">
        <v>40299</v>
      </c>
      <c r="B294" s="9">
        <v>2472.320068</v>
      </c>
      <c r="C294" s="9">
        <f t="shared" si="28"/>
        <v>60.640135999999984</v>
      </c>
      <c r="D294" s="9">
        <v>15.471666769841271</v>
      </c>
      <c r="E294" s="9">
        <f t="shared" si="24"/>
        <v>2040.1906125957944</v>
      </c>
      <c r="F294" s="9">
        <v>22759.030229646145</v>
      </c>
      <c r="G294" s="9">
        <f t="shared" si="29"/>
        <v>150.86096323981943</v>
      </c>
      <c r="H294" s="9">
        <f t="shared" si="25"/>
        <v>0.29940461906209409</v>
      </c>
      <c r="I294" s="9">
        <f t="shared" si="26"/>
        <v>2.6839565966330785E-2</v>
      </c>
      <c r="J294" s="9">
        <v>2.6666289999999998E-3</v>
      </c>
      <c r="K294" s="21">
        <v>-7.5534420818980735E-2</v>
      </c>
      <c r="L294" s="9">
        <f t="shared" si="27"/>
        <v>8.035890023941214E-3</v>
      </c>
      <c r="M294" s="9">
        <v>3.0240212770000001</v>
      </c>
      <c r="N294" s="9">
        <v>2.6950730000000001E-3</v>
      </c>
      <c r="O294" s="21">
        <v>7.0124104102567664</v>
      </c>
    </row>
    <row r="295" spans="1:15" x14ac:dyDescent="0.2">
      <c r="A295" s="7">
        <v>40330</v>
      </c>
      <c r="B295" s="9">
        <v>2244.790039</v>
      </c>
      <c r="C295" s="9">
        <f t="shared" si="28"/>
        <v>-227.53002900000001</v>
      </c>
      <c r="D295" s="9">
        <v>15.471666769841271</v>
      </c>
      <c r="E295" s="9">
        <f t="shared" si="24"/>
        <v>59049.824147018502</v>
      </c>
      <c r="F295" s="9">
        <v>22759.030229646145</v>
      </c>
      <c r="G295" s="9">
        <f t="shared" si="29"/>
        <v>150.86096323981943</v>
      </c>
      <c r="H295" s="9">
        <f t="shared" si="25"/>
        <v>-1.6107659035926234</v>
      </c>
      <c r="I295" s="9">
        <f t="shared" si="26"/>
        <v>-4.1792397298747552</v>
      </c>
      <c r="J295" s="9">
        <v>2.6666289999999998E-3</v>
      </c>
      <c r="K295" s="21">
        <v>-7.5534420818980735E-2</v>
      </c>
      <c r="L295" s="9">
        <f t="shared" si="27"/>
        <v>6.7317768598219025</v>
      </c>
      <c r="M295" s="9">
        <v>3.0240212770000001</v>
      </c>
      <c r="N295" s="9">
        <v>2.6950730000000001E-3</v>
      </c>
      <c r="O295" s="21">
        <v>7.0124104102567664</v>
      </c>
    </row>
    <row r="296" spans="1:15" x14ac:dyDescent="0.2">
      <c r="A296" s="7">
        <v>40360</v>
      </c>
      <c r="B296" s="9">
        <v>2110.75</v>
      </c>
      <c r="C296" s="9">
        <f t="shared" si="28"/>
        <v>-134.04003899999998</v>
      </c>
      <c r="D296" s="9">
        <v>15.471666769841271</v>
      </c>
      <c r="E296" s="9">
        <f t="shared" si="24"/>
        <v>22353.750162207583</v>
      </c>
      <c r="F296" s="9">
        <v>22759.030229646145</v>
      </c>
      <c r="G296" s="9">
        <f t="shared" si="29"/>
        <v>150.86096323981943</v>
      </c>
      <c r="H296" s="9">
        <f t="shared" si="25"/>
        <v>-0.99105628493281395</v>
      </c>
      <c r="I296" s="9">
        <f t="shared" si="26"/>
        <v>-0.973408109507932</v>
      </c>
      <c r="J296" s="9">
        <v>2.6666289999999998E-3</v>
      </c>
      <c r="K296" s="21">
        <v>-7.5534420818980735E-2</v>
      </c>
      <c r="L296" s="9">
        <f t="shared" si="27"/>
        <v>0.96470222473240486</v>
      </c>
      <c r="M296" s="9">
        <v>3.0240212770000001</v>
      </c>
      <c r="N296" s="9">
        <v>2.6950730000000001E-3</v>
      </c>
      <c r="O296" s="21">
        <v>7.0124104102567664</v>
      </c>
    </row>
    <row r="297" spans="1:15" x14ac:dyDescent="0.2">
      <c r="A297" s="7">
        <v>40391</v>
      </c>
      <c r="B297" s="9">
        <v>2283.320068</v>
      </c>
      <c r="C297" s="9">
        <f t="shared" si="28"/>
        <v>172.57006799999999</v>
      </c>
      <c r="D297" s="9">
        <v>15.471666769841271</v>
      </c>
      <c r="E297" s="9">
        <f t="shared" si="24"/>
        <v>24679.907669071934</v>
      </c>
      <c r="F297" s="9">
        <v>22759.030229646145</v>
      </c>
      <c r="G297" s="9">
        <f t="shared" si="29"/>
        <v>150.86096323981943</v>
      </c>
      <c r="H297" s="9">
        <f t="shared" si="25"/>
        <v>1.041345606287982</v>
      </c>
      <c r="I297" s="9">
        <f t="shared" si="26"/>
        <v>1.1292358749672751</v>
      </c>
      <c r="J297" s="9">
        <v>2.6666289999999998E-3</v>
      </c>
      <c r="K297" s="21">
        <v>-7.5534420818980735E-2</v>
      </c>
      <c r="L297" s="9">
        <f t="shared" si="27"/>
        <v>1.1759248168599368</v>
      </c>
      <c r="M297" s="9">
        <v>3.0240212770000001</v>
      </c>
      <c r="N297" s="9">
        <v>2.6950730000000001E-3</v>
      </c>
      <c r="O297" s="21">
        <v>7.0124104102567664</v>
      </c>
    </row>
    <row r="298" spans="1:15" x14ac:dyDescent="0.2">
      <c r="A298" s="7">
        <v>40422</v>
      </c>
      <c r="B298" s="9">
        <v>2142.75</v>
      </c>
      <c r="C298" s="9">
        <f t="shared" si="28"/>
        <v>-140.57006799999999</v>
      </c>
      <c r="D298" s="9">
        <v>15.471666769841271</v>
      </c>
      <c r="E298" s="9">
        <f t="shared" si="24"/>
        <v>24349.022989981491</v>
      </c>
      <c r="F298" s="9">
        <v>22759.030229646145</v>
      </c>
      <c r="G298" s="9">
        <f t="shared" si="29"/>
        <v>150.86096323981943</v>
      </c>
      <c r="H298" s="9">
        <f t="shared" si="25"/>
        <v>-1.0343413658428398</v>
      </c>
      <c r="I298" s="9">
        <f t="shared" si="26"/>
        <v>-1.1066025855350223</v>
      </c>
      <c r="J298" s="9">
        <v>2.6666289999999998E-3</v>
      </c>
      <c r="K298" s="21">
        <v>-7.5534420818980735E-2</v>
      </c>
      <c r="L298" s="9">
        <f t="shared" si="27"/>
        <v>1.1446048297675131</v>
      </c>
      <c r="M298" s="9">
        <v>3.0240212770000001</v>
      </c>
      <c r="N298" s="9">
        <v>2.6950730000000001E-3</v>
      </c>
      <c r="O298" s="21">
        <v>7.0124104102567664</v>
      </c>
    </row>
    <row r="299" spans="1:15" x14ac:dyDescent="0.2">
      <c r="A299" s="7">
        <v>40452</v>
      </c>
      <c r="B299" s="9">
        <v>2386.820068</v>
      </c>
      <c r="C299" s="9">
        <f t="shared" si="28"/>
        <v>244.07006799999999</v>
      </c>
      <c r="D299" s="9">
        <v>15.471666769841271</v>
      </c>
      <c r="E299" s="9">
        <f t="shared" si="24"/>
        <v>52257.229044984626</v>
      </c>
      <c r="F299" s="9">
        <v>22759.030229646145</v>
      </c>
      <c r="G299" s="9">
        <f t="shared" si="29"/>
        <v>150.86096323981943</v>
      </c>
      <c r="H299" s="9">
        <f t="shared" si="25"/>
        <v>1.5152919371644358</v>
      </c>
      <c r="I299" s="9">
        <f t="shared" si="26"/>
        <v>3.479276446817722</v>
      </c>
      <c r="J299" s="9">
        <v>2.6666289999999998E-3</v>
      </c>
      <c r="K299" s="21">
        <v>-7.5534420818980735E-2</v>
      </c>
      <c r="L299" s="9">
        <f t="shared" si="27"/>
        <v>5.2721195470290212</v>
      </c>
      <c r="M299" s="9">
        <v>3.0240212770000001</v>
      </c>
      <c r="N299" s="9">
        <v>2.6950730000000001E-3</v>
      </c>
      <c r="O299" s="21">
        <v>7.0124104102567664</v>
      </c>
    </row>
    <row r="300" spans="1:15" x14ac:dyDescent="0.2">
      <c r="A300" s="7">
        <v>40483</v>
      </c>
      <c r="B300" s="9">
        <v>2520.4499510000001</v>
      </c>
      <c r="C300" s="9">
        <f t="shared" si="28"/>
        <v>133.62988300000006</v>
      </c>
      <c r="D300" s="9">
        <v>15.471666769841271</v>
      </c>
      <c r="E300" s="9">
        <f t="shared" si="24"/>
        <v>13961.364062692959</v>
      </c>
      <c r="F300" s="9">
        <v>22759.030229646145</v>
      </c>
      <c r="G300" s="9">
        <f t="shared" si="29"/>
        <v>150.86096323981943</v>
      </c>
      <c r="H300" s="9">
        <f t="shared" si="25"/>
        <v>0.78322591671594988</v>
      </c>
      <c r="I300" s="9">
        <f t="shared" si="26"/>
        <v>0.480464328061039</v>
      </c>
      <c r="J300" s="9">
        <v>2.6666289999999998E-3</v>
      </c>
      <c r="K300" s="21">
        <v>-7.5534420818980735E-2</v>
      </c>
      <c r="L300" s="9">
        <f t="shared" si="27"/>
        <v>0.37631211379492008</v>
      </c>
      <c r="M300" s="9">
        <v>3.0240212770000001</v>
      </c>
      <c r="N300" s="9">
        <v>2.6950730000000001E-3</v>
      </c>
      <c r="O300" s="21">
        <v>7.0124104102567664</v>
      </c>
    </row>
    <row r="301" spans="1:15" x14ac:dyDescent="0.2">
      <c r="A301" s="7">
        <v>40513</v>
      </c>
      <c r="B301" s="9">
        <v>2535.1899410000001</v>
      </c>
      <c r="C301" s="9">
        <f t="shared" si="28"/>
        <v>14.739990000000034</v>
      </c>
      <c r="D301" s="9">
        <v>15.471666769841271</v>
      </c>
      <c r="E301" s="9">
        <f t="shared" si="24"/>
        <v>0.53535089552530546</v>
      </c>
      <c r="F301" s="9">
        <v>22759.030229646145</v>
      </c>
      <c r="G301" s="9">
        <f t="shared" si="29"/>
        <v>150.86096323981943</v>
      </c>
      <c r="H301" s="9">
        <f t="shared" si="25"/>
        <v>-4.85000727907398E-3</v>
      </c>
      <c r="I301" s="9">
        <f t="shared" si="26"/>
        <v>-1.1408463866682402E-7</v>
      </c>
      <c r="J301" s="9">
        <v>2.6666289999999998E-3</v>
      </c>
      <c r="K301" s="21">
        <v>-7.5534420818980735E-2</v>
      </c>
      <c r="L301" s="9">
        <f t="shared" si="27"/>
        <v>5.5331132796462135E-10</v>
      </c>
      <c r="M301" s="9">
        <v>3.0240212770000001</v>
      </c>
      <c r="N301" s="9">
        <v>2.6950730000000001E-3</v>
      </c>
      <c r="O301" s="21">
        <v>7.0124104102567664</v>
      </c>
    </row>
    <row r="302" spans="1:15" x14ac:dyDescent="0.2">
      <c r="A302" s="7">
        <v>40544</v>
      </c>
      <c r="B302" s="9">
        <v>2676.6499020000001</v>
      </c>
      <c r="C302" s="9">
        <f t="shared" si="28"/>
        <v>141.45996100000002</v>
      </c>
      <c r="D302" s="9">
        <v>15.471666769841271</v>
      </c>
      <c r="E302" s="9">
        <f t="shared" si="24"/>
        <v>15873.050283025052</v>
      </c>
      <c r="F302" s="9">
        <v>22759.030229646145</v>
      </c>
      <c r="G302" s="9">
        <f t="shared" si="29"/>
        <v>150.86096323981943</v>
      </c>
      <c r="H302" s="9">
        <f t="shared" si="25"/>
        <v>0.83512852844429142</v>
      </c>
      <c r="I302" s="9">
        <f t="shared" si="26"/>
        <v>0.58245175611733679</v>
      </c>
      <c r="J302" s="9">
        <v>2.6666289999999998E-3</v>
      </c>
      <c r="K302" s="21">
        <v>-7.5534420818980735E-2</v>
      </c>
      <c r="L302" s="9">
        <f t="shared" si="27"/>
        <v>0.48642207797606485</v>
      </c>
      <c r="M302" s="9">
        <v>3.0240212770000001</v>
      </c>
      <c r="N302" s="9">
        <v>2.6950730000000001E-3</v>
      </c>
      <c r="O302" s="21">
        <v>7.0124104102567664</v>
      </c>
    </row>
    <row r="303" spans="1:15" x14ac:dyDescent="0.2">
      <c r="A303" s="7">
        <v>40575</v>
      </c>
      <c r="B303" s="9">
        <v>2717.610107</v>
      </c>
      <c r="C303" s="9">
        <f t="shared" si="28"/>
        <v>40.96020499999986</v>
      </c>
      <c r="D303" s="9">
        <v>15.471666769841271</v>
      </c>
      <c r="E303" s="9">
        <f t="shared" si="24"/>
        <v>649.66558111025597</v>
      </c>
      <c r="F303" s="9">
        <v>22759.030229646145</v>
      </c>
      <c r="G303" s="9">
        <f t="shared" si="29"/>
        <v>150.86096323981943</v>
      </c>
      <c r="H303" s="9">
        <f t="shared" si="25"/>
        <v>0.16895383459563476</v>
      </c>
      <c r="I303" s="9">
        <f t="shared" si="26"/>
        <v>4.8228544901003758E-3</v>
      </c>
      <c r="J303" s="9">
        <v>2.6666289999999998E-3</v>
      </c>
      <c r="K303" s="21">
        <v>-7.5534420818980735E-2</v>
      </c>
      <c r="L303" s="9">
        <f t="shared" si="27"/>
        <v>8.1483975979923322E-4</v>
      </c>
      <c r="M303" s="9">
        <v>3.0240212770000001</v>
      </c>
      <c r="N303" s="9">
        <v>2.6950730000000001E-3</v>
      </c>
      <c r="O303" s="21">
        <v>7.0124104102567664</v>
      </c>
    </row>
    <row r="304" spans="1:15" x14ac:dyDescent="0.2">
      <c r="A304" s="7">
        <v>40603</v>
      </c>
      <c r="B304" s="9">
        <v>2791.080078</v>
      </c>
      <c r="C304" s="9">
        <f t="shared" si="28"/>
        <v>73.469970999999987</v>
      </c>
      <c r="D304" s="9">
        <v>15.471666769841271</v>
      </c>
      <c r="E304" s="9">
        <f t="shared" si="24"/>
        <v>3363.8032935740466</v>
      </c>
      <c r="F304" s="9">
        <v>22759.030229646145</v>
      </c>
      <c r="G304" s="9">
        <f t="shared" si="29"/>
        <v>150.86096323981943</v>
      </c>
      <c r="H304" s="9">
        <f t="shared" si="25"/>
        <v>0.38444872009706343</v>
      </c>
      <c r="I304" s="9">
        <f t="shared" si="26"/>
        <v>5.6821835457131209E-2</v>
      </c>
      <c r="J304" s="9">
        <v>2.6666289999999998E-3</v>
      </c>
      <c r="K304" s="21">
        <v>-7.5534420818980735E-2</v>
      </c>
      <c r="L304" s="9">
        <f t="shared" si="27"/>
        <v>2.1845081915060034E-2</v>
      </c>
      <c r="M304" s="9">
        <v>3.0240212770000001</v>
      </c>
      <c r="N304" s="9">
        <v>2.6950730000000001E-3</v>
      </c>
      <c r="O304" s="21">
        <v>7.0124104102567664</v>
      </c>
    </row>
    <row r="305" spans="1:15" x14ac:dyDescent="0.2">
      <c r="A305" s="7">
        <v>40634</v>
      </c>
      <c r="B305" s="9">
        <v>2796.669922</v>
      </c>
      <c r="C305" s="9">
        <f t="shared" si="28"/>
        <v>5.5898440000000846</v>
      </c>
      <c r="D305" s="9">
        <v>15.471666769841271</v>
      </c>
      <c r="E305" s="9">
        <f t="shared" si="24"/>
        <v>97.65042125455173</v>
      </c>
      <c r="F305" s="9">
        <v>22759.030229646145</v>
      </c>
      <c r="G305" s="9">
        <f t="shared" si="29"/>
        <v>150.86096323981943</v>
      </c>
      <c r="H305" s="9">
        <f t="shared" si="25"/>
        <v>-6.5502848169757016E-2</v>
      </c>
      <c r="I305" s="9">
        <f t="shared" si="26"/>
        <v>-2.8104803467494515E-4</v>
      </c>
      <c r="J305" s="9">
        <v>2.6666289999999998E-3</v>
      </c>
      <c r="K305" s="21">
        <v>-7.5534420818980735E-2</v>
      </c>
      <c r="L305" s="9">
        <f t="shared" si="27"/>
        <v>1.8409446743721534E-5</v>
      </c>
      <c r="M305" s="9">
        <v>3.0240212770000001</v>
      </c>
      <c r="N305" s="9">
        <v>2.6950730000000001E-3</v>
      </c>
      <c r="O305" s="21">
        <v>7.0124104102567664</v>
      </c>
    </row>
    <row r="306" spans="1:15" x14ac:dyDescent="0.2">
      <c r="A306" s="7">
        <v>40664</v>
      </c>
      <c r="B306" s="9">
        <v>2881.280029</v>
      </c>
      <c r="C306" s="9">
        <f t="shared" si="28"/>
        <v>84.610106999999971</v>
      </c>
      <c r="D306" s="9">
        <v>15.471666769841271</v>
      </c>
      <c r="E306" s="9">
        <f t="shared" si="24"/>
        <v>4780.1239174592256</v>
      </c>
      <c r="F306" s="9">
        <v>22759.030229646145</v>
      </c>
      <c r="G306" s="9">
        <f t="shared" si="29"/>
        <v>150.86096323981943</v>
      </c>
      <c r="H306" s="9">
        <f t="shared" si="25"/>
        <v>0.45829244852594014</v>
      </c>
      <c r="I306" s="9">
        <f t="shared" si="26"/>
        <v>9.6256065055714726E-2</v>
      </c>
      <c r="J306" s="9">
        <v>2.6666289999999998E-3</v>
      </c>
      <c r="K306" s="21">
        <v>-7.5534420818980735E-2</v>
      </c>
      <c r="L306" s="9">
        <f t="shared" si="27"/>
        <v>4.411342773985568E-2</v>
      </c>
      <c r="M306" s="9">
        <v>3.0240212770000001</v>
      </c>
      <c r="N306" s="9">
        <v>2.6950730000000001E-3</v>
      </c>
      <c r="O306" s="21">
        <v>7.0124104102567664</v>
      </c>
    </row>
    <row r="307" spans="1:15" x14ac:dyDescent="0.2">
      <c r="A307" s="7">
        <v>40695</v>
      </c>
      <c r="B307" s="9">
        <v>2829.389893</v>
      </c>
      <c r="C307" s="9">
        <f t="shared" si="28"/>
        <v>-51.890135999999984</v>
      </c>
      <c r="D307" s="9">
        <v>15.471666769841271</v>
      </c>
      <c r="E307" s="9">
        <f t="shared" si="24"/>
        <v>4537.6124724029942</v>
      </c>
      <c r="F307" s="9">
        <v>22759.030229646145</v>
      </c>
      <c r="G307" s="9">
        <f t="shared" si="29"/>
        <v>150.86096323981943</v>
      </c>
      <c r="H307" s="9">
        <f t="shared" si="25"/>
        <v>-0.44651579390195262</v>
      </c>
      <c r="I307" s="9">
        <f t="shared" si="26"/>
        <v>-8.9024691082627311E-2</v>
      </c>
      <c r="J307" s="9">
        <v>2.6666289999999998E-3</v>
      </c>
      <c r="K307" s="21">
        <v>-7.5534420818980735E-2</v>
      </c>
      <c r="L307" s="9">
        <f t="shared" si="27"/>
        <v>3.9750930615635414E-2</v>
      </c>
      <c r="M307" s="9">
        <v>3.0240212770000001</v>
      </c>
      <c r="N307" s="9">
        <v>2.6950730000000001E-3</v>
      </c>
      <c r="O307" s="21">
        <v>7.0124104102567664</v>
      </c>
    </row>
    <row r="308" spans="1:15" x14ac:dyDescent="0.2">
      <c r="A308" s="7">
        <v>40725</v>
      </c>
      <c r="B308" s="9">
        <v>2775.080078</v>
      </c>
      <c r="C308" s="9">
        <f t="shared" si="28"/>
        <v>-54.309815000000071</v>
      </c>
      <c r="D308" s="9">
        <v>15.471666769841271</v>
      </c>
      <c r="E308" s="9">
        <f t="shared" si="24"/>
        <v>4869.4551979947009</v>
      </c>
      <c r="F308" s="9">
        <v>22759.030229646145</v>
      </c>
      <c r="G308" s="9">
        <f t="shared" si="29"/>
        <v>150.86096323981943</v>
      </c>
      <c r="H308" s="9">
        <f t="shared" si="25"/>
        <v>-0.46255492654459385</v>
      </c>
      <c r="I308" s="9">
        <f t="shared" si="26"/>
        <v>-9.8966892204688142E-2</v>
      </c>
      <c r="J308" s="9">
        <v>2.6666289999999998E-3</v>
      </c>
      <c r="K308" s="21">
        <v>-7.5534420818980735E-2</v>
      </c>
      <c r="L308" s="9">
        <f t="shared" si="27"/>
        <v>4.5777623554086266E-2</v>
      </c>
      <c r="M308" s="9">
        <v>3.0240212770000001</v>
      </c>
      <c r="N308" s="9">
        <v>2.6950730000000001E-3</v>
      </c>
      <c r="O308" s="21">
        <v>7.0124104102567664</v>
      </c>
    </row>
    <row r="309" spans="1:15" x14ac:dyDescent="0.2">
      <c r="A309" s="7">
        <v>40756</v>
      </c>
      <c r="B309" s="9">
        <v>2791.4499510000001</v>
      </c>
      <c r="C309" s="9">
        <f t="shared" si="28"/>
        <v>16.369873000000098</v>
      </c>
      <c r="D309" s="9">
        <v>15.471666769841271</v>
      </c>
      <c r="E309" s="9">
        <f t="shared" si="24"/>
        <v>0.80677443189613196</v>
      </c>
      <c r="F309" s="9">
        <v>22759.030229646145</v>
      </c>
      <c r="G309" s="9">
        <f t="shared" si="29"/>
        <v>150.86096323981943</v>
      </c>
      <c r="H309" s="9">
        <f t="shared" si="25"/>
        <v>5.9538677923657033E-3</v>
      </c>
      <c r="I309" s="9">
        <f t="shared" si="26"/>
        <v>2.1105593064828934E-7</v>
      </c>
      <c r="J309" s="9">
        <v>2.6666289999999998E-3</v>
      </c>
      <c r="K309" s="21">
        <v>-7.5534420818980735E-2</v>
      </c>
      <c r="L309" s="9">
        <f t="shared" si="27"/>
        <v>1.2565991078746193E-9</v>
      </c>
      <c r="M309" s="9">
        <v>3.0240212770000001</v>
      </c>
      <c r="N309" s="9">
        <v>2.6950730000000001E-3</v>
      </c>
      <c r="O309" s="21">
        <v>7.0124104102567664</v>
      </c>
    </row>
    <row r="310" spans="1:15" x14ac:dyDescent="0.2">
      <c r="A310" s="7">
        <v>40787</v>
      </c>
      <c r="B310" s="9">
        <v>2583.3400879999999</v>
      </c>
      <c r="C310" s="9">
        <f t="shared" si="28"/>
        <v>-208.10986300000013</v>
      </c>
      <c r="D310" s="9">
        <v>15.471666769841271</v>
      </c>
      <c r="E310" s="9">
        <f t="shared" si="24"/>
        <v>49988.700454222482</v>
      </c>
      <c r="F310" s="9">
        <v>22759.030229646145</v>
      </c>
      <c r="G310" s="9">
        <f t="shared" si="29"/>
        <v>150.86096323981943</v>
      </c>
      <c r="H310" s="9">
        <f t="shared" si="25"/>
        <v>-1.48203700260365</v>
      </c>
      <c r="I310" s="9">
        <f t="shared" si="26"/>
        <v>-3.2551959832068582</v>
      </c>
      <c r="J310" s="9">
        <v>2.6666289999999998E-3</v>
      </c>
      <c r="K310" s="21">
        <v>-7.5534420818980735E-2</v>
      </c>
      <c r="L310" s="9">
        <f t="shared" si="27"/>
        <v>4.8243208978393337</v>
      </c>
      <c r="M310" s="9">
        <v>3.0240212770000001</v>
      </c>
      <c r="N310" s="9">
        <v>2.6950730000000001E-3</v>
      </c>
      <c r="O310" s="21">
        <v>7.0124104102567664</v>
      </c>
    </row>
    <row r="311" spans="1:15" x14ac:dyDescent="0.2">
      <c r="A311" s="7">
        <v>40817</v>
      </c>
      <c r="B311" s="9">
        <v>2401.1899410000001</v>
      </c>
      <c r="C311" s="9">
        <f t="shared" si="28"/>
        <v>-182.15014699999983</v>
      </c>
      <c r="D311" s="9">
        <v>15.471666769841271</v>
      </c>
      <c r="E311" s="9">
        <f t="shared" si="24"/>
        <v>39054.381277681765</v>
      </c>
      <c r="F311" s="9">
        <v>22759.030229646145</v>
      </c>
      <c r="G311" s="9">
        <f t="shared" si="29"/>
        <v>150.86096323981943</v>
      </c>
      <c r="H311" s="9">
        <f t="shared" si="25"/>
        <v>-1.3099599096135113</v>
      </c>
      <c r="I311" s="9">
        <f t="shared" si="26"/>
        <v>-2.2478846089796254</v>
      </c>
      <c r="J311" s="9">
        <v>2.6666289999999998E-3</v>
      </c>
      <c r="K311" s="21">
        <v>-7.5534420818980735E-2</v>
      </c>
      <c r="L311" s="9">
        <f t="shared" si="27"/>
        <v>2.9446387192005532</v>
      </c>
      <c r="M311" s="9">
        <v>3.0240212770000001</v>
      </c>
      <c r="N311" s="9">
        <v>2.6950730000000001E-3</v>
      </c>
      <c r="O311" s="21">
        <v>7.0124104102567664</v>
      </c>
    </row>
    <row r="312" spans="1:15" x14ac:dyDescent="0.2">
      <c r="A312" s="7">
        <v>40848</v>
      </c>
      <c r="B312" s="9">
        <v>2607.3100589999999</v>
      </c>
      <c r="C312" s="9">
        <f t="shared" si="28"/>
        <v>206.12011799999982</v>
      </c>
      <c r="D312" s="9">
        <v>15.471666769841271</v>
      </c>
      <c r="E312" s="9">
        <f t="shared" si="24"/>
        <v>36346.83195645814</v>
      </c>
      <c r="F312" s="9">
        <v>22759.030229646145</v>
      </c>
      <c r="G312" s="9">
        <f t="shared" si="29"/>
        <v>150.86096323981943</v>
      </c>
      <c r="H312" s="9">
        <f t="shared" si="25"/>
        <v>1.2637361391302404</v>
      </c>
      <c r="I312" s="9">
        <f t="shared" si="26"/>
        <v>2.018223299621857</v>
      </c>
      <c r="J312" s="9">
        <v>2.6666289999999998E-3</v>
      </c>
      <c r="K312" s="21">
        <v>-7.5534420818980735E-2</v>
      </c>
      <c r="L312" s="9">
        <f t="shared" si="27"/>
        <v>2.5505017205668201</v>
      </c>
      <c r="M312" s="9">
        <v>3.0240212770000001</v>
      </c>
      <c r="N312" s="9">
        <v>2.6950730000000001E-3</v>
      </c>
      <c r="O312" s="21">
        <v>7.0124104102567664</v>
      </c>
    </row>
    <row r="313" spans="1:15" x14ac:dyDescent="0.2">
      <c r="A313" s="7">
        <v>40878</v>
      </c>
      <c r="B313" s="9">
        <v>2615.669922</v>
      </c>
      <c r="C313" s="9">
        <f t="shared" si="28"/>
        <v>8.3598630000001322</v>
      </c>
      <c r="D313" s="9">
        <v>15.471666769841271</v>
      </c>
      <c r="E313" s="9">
        <f t="shared" si="24"/>
        <v>50.577752860726626</v>
      </c>
      <c r="F313" s="9">
        <v>22759.030229646145</v>
      </c>
      <c r="G313" s="9">
        <f t="shared" si="29"/>
        <v>150.86096323981943</v>
      </c>
      <c r="H313" s="9">
        <f t="shared" si="25"/>
        <v>-4.7141444792021543E-2</v>
      </c>
      <c r="I313" s="9">
        <f t="shared" si="26"/>
        <v>-1.0476317840127605E-4</v>
      </c>
      <c r="J313" s="9">
        <v>2.6666289999999998E-3</v>
      </c>
      <c r="K313" s="21">
        <v>-7.5534420818980735E-2</v>
      </c>
      <c r="L313" s="9">
        <f t="shared" si="27"/>
        <v>4.938687590840459E-6</v>
      </c>
      <c r="M313" s="9">
        <v>3.0240212770000001</v>
      </c>
      <c r="N313" s="9">
        <v>2.6950730000000001E-3</v>
      </c>
      <c r="O313" s="21">
        <v>7.0124104102567664</v>
      </c>
    </row>
    <row r="314" spans="1:15" x14ac:dyDescent="0.2">
      <c r="A314" s="7">
        <v>40909</v>
      </c>
      <c r="B314" s="9">
        <v>2657.389893</v>
      </c>
      <c r="C314" s="9">
        <f t="shared" si="28"/>
        <v>41.719970999999987</v>
      </c>
      <c r="D314" s="9">
        <v>15.471666769841271</v>
      </c>
      <c r="E314" s="9">
        <f t="shared" si="24"/>
        <v>688.97347495896793</v>
      </c>
      <c r="F314" s="9">
        <v>22759.030229646145</v>
      </c>
      <c r="G314" s="9">
        <f t="shared" si="29"/>
        <v>150.86096323981943</v>
      </c>
      <c r="H314" s="9">
        <f t="shared" si="25"/>
        <v>0.17399003470786889</v>
      </c>
      <c r="I314" s="9">
        <f t="shared" si="26"/>
        <v>5.2671189242836048E-3</v>
      </c>
      <c r="J314" s="9">
        <v>2.6666289999999998E-3</v>
      </c>
      <c r="K314" s="21">
        <v>-7.5534420818980735E-2</v>
      </c>
      <c r="L314" s="9">
        <f t="shared" si="27"/>
        <v>9.1642620444657742E-4</v>
      </c>
      <c r="M314" s="9">
        <v>3.0240212770000001</v>
      </c>
      <c r="N314" s="9">
        <v>2.6950730000000001E-3</v>
      </c>
      <c r="O314" s="21">
        <v>7.0124104102567664</v>
      </c>
    </row>
    <row r="315" spans="1:15" x14ac:dyDescent="0.2">
      <c r="A315" s="7">
        <v>40940</v>
      </c>
      <c r="B315" s="9">
        <v>2830.1000979999999</v>
      </c>
      <c r="C315" s="9">
        <f t="shared" si="28"/>
        <v>172.71020499999986</v>
      </c>
      <c r="D315" s="9">
        <v>15.471666769841271</v>
      </c>
      <c r="E315" s="9">
        <f t="shared" si="24"/>
        <v>24723.957904757041</v>
      </c>
      <c r="F315" s="9">
        <v>22759.030229646145</v>
      </c>
      <c r="G315" s="9">
        <f t="shared" si="29"/>
        <v>150.86096323981943</v>
      </c>
      <c r="H315" s="9">
        <f t="shared" si="25"/>
        <v>1.0422745212106388</v>
      </c>
      <c r="I315" s="9">
        <f t="shared" si="26"/>
        <v>1.1322605193452167</v>
      </c>
      <c r="J315" s="9">
        <v>2.6666289999999998E-3</v>
      </c>
      <c r="K315" s="21">
        <v>-7.5534420818980735E-2</v>
      </c>
      <c r="L315" s="9">
        <f t="shared" si="27"/>
        <v>1.1801262906862449</v>
      </c>
      <c r="M315" s="9">
        <v>3.0240212770000001</v>
      </c>
      <c r="N315" s="9">
        <v>2.6950730000000001E-3</v>
      </c>
      <c r="O315" s="21">
        <v>7.0124104102567664</v>
      </c>
    </row>
    <row r="316" spans="1:15" x14ac:dyDescent="0.2">
      <c r="A316" s="7">
        <v>40969</v>
      </c>
      <c r="B316" s="9">
        <v>2979.110107</v>
      </c>
      <c r="C316" s="9">
        <f t="shared" si="28"/>
        <v>149.01000900000008</v>
      </c>
      <c r="D316" s="9">
        <v>15.471666769841271</v>
      </c>
      <c r="E316" s="9">
        <f t="shared" si="24"/>
        <v>17832.488845579013</v>
      </c>
      <c r="F316" s="9">
        <v>22759.030229646145</v>
      </c>
      <c r="G316" s="9">
        <f t="shared" si="29"/>
        <v>150.86096323981943</v>
      </c>
      <c r="H316" s="9">
        <f t="shared" si="25"/>
        <v>0.88517492771060102</v>
      </c>
      <c r="I316" s="9">
        <f t="shared" si="26"/>
        <v>0.69356522951597321</v>
      </c>
      <c r="J316" s="9">
        <v>2.6666289999999998E-3</v>
      </c>
      <c r="K316" s="21">
        <v>-7.5534420818980735E-2</v>
      </c>
      <c r="L316" s="9">
        <f t="shared" si="27"/>
        <v>0.61392655189938805</v>
      </c>
      <c r="M316" s="9">
        <v>3.0240212770000001</v>
      </c>
      <c r="N316" s="9">
        <v>2.6950730000000001E-3</v>
      </c>
      <c r="O316" s="21">
        <v>7.0124104102567664</v>
      </c>
    </row>
    <row r="317" spans="1:15" x14ac:dyDescent="0.2">
      <c r="A317" s="7">
        <v>41000</v>
      </c>
      <c r="B317" s="9">
        <v>3085.9399410000001</v>
      </c>
      <c r="C317" s="9">
        <f t="shared" si="28"/>
        <v>106.82983400000012</v>
      </c>
      <c r="D317" s="9">
        <v>15.471666769841271</v>
      </c>
      <c r="E317" s="9">
        <f t="shared" si="24"/>
        <v>8346.3147196536684</v>
      </c>
      <c r="F317" s="9">
        <v>22759.030229646145</v>
      </c>
      <c r="G317" s="9">
        <f t="shared" si="29"/>
        <v>150.86096323981943</v>
      </c>
      <c r="H317" s="9">
        <f t="shared" si="25"/>
        <v>0.60557857558505268</v>
      </c>
      <c r="I317" s="9">
        <f t="shared" si="26"/>
        <v>0.22208105214995405</v>
      </c>
      <c r="J317" s="9">
        <v>2.6666289999999998E-3</v>
      </c>
      <c r="K317" s="21">
        <v>-7.5534420818980735E-2</v>
      </c>
      <c r="L317" s="9">
        <f t="shared" si="27"/>
        <v>0.13448752722539897</v>
      </c>
      <c r="M317" s="9">
        <v>3.0240212770000001</v>
      </c>
      <c r="N317" s="9">
        <v>2.6950730000000001E-3</v>
      </c>
      <c r="O317" s="21">
        <v>7.0124104102567664</v>
      </c>
    </row>
    <row r="318" spans="1:15" x14ac:dyDescent="0.2">
      <c r="A318" s="7">
        <v>41030</v>
      </c>
      <c r="B318" s="9">
        <v>3044.790039</v>
      </c>
      <c r="C318" s="9">
        <f t="shared" si="28"/>
        <v>-41.149902000000111</v>
      </c>
      <c r="D318" s="9">
        <v>15.471666769841271</v>
      </c>
      <c r="E318" s="9">
        <f t="shared" si="24"/>
        <v>3206.0020499578768</v>
      </c>
      <c r="F318" s="9">
        <v>22759.030229646145</v>
      </c>
      <c r="G318" s="9">
        <f t="shared" si="29"/>
        <v>150.86096323981943</v>
      </c>
      <c r="H318" s="9">
        <f t="shared" si="25"/>
        <v>-0.37532286387321862</v>
      </c>
      <c r="I318" s="9">
        <f t="shared" si="26"/>
        <v>-5.2870700501385495E-2</v>
      </c>
      <c r="J318" s="9">
        <v>2.6666289999999998E-3</v>
      </c>
      <c r="K318" s="21">
        <v>-7.5534420818980735E-2</v>
      </c>
      <c r="L318" s="9">
        <f t="shared" si="27"/>
        <v>1.984358272716322E-2</v>
      </c>
      <c r="M318" s="9">
        <v>3.0240212770000001</v>
      </c>
      <c r="N318" s="9">
        <v>2.6950730000000001E-3</v>
      </c>
      <c r="O318" s="21">
        <v>7.0124104102567664</v>
      </c>
    </row>
    <row r="319" spans="1:15" x14ac:dyDescent="0.2">
      <c r="A319" s="7">
        <v>41061</v>
      </c>
      <c r="B319" s="9">
        <v>2810.1298830000001</v>
      </c>
      <c r="C319" s="9">
        <f t="shared" si="28"/>
        <v>-234.66015599999992</v>
      </c>
      <c r="D319" s="9">
        <v>15.471666769841271</v>
      </c>
      <c r="E319" s="9">
        <f t="shared" si="24"/>
        <v>62565.928762163247</v>
      </c>
      <c r="F319" s="9">
        <v>22759.030229646145</v>
      </c>
      <c r="G319" s="9">
        <f t="shared" si="29"/>
        <v>150.86096323981943</v>
      </c>
      <c r="H319" s="9">
        <f t="shared" si="25"/>
        <v>-1.6580288061147646</v>
      </c>
      <c r="I319" s="9">
        <f t="shared" si="26"/>
        <v>-4.5580198770448135</v>
      </c>
      <c r="J319" s="9">
        <v>2.6666289999999998E-3</v>
      </c>
      <c r="K319" s="21">
        <v>-7.5534420818980735E-2</v>
      </c>
      <c r="L319" s="9">
        <f t="shared" si="27"/>
        <v>7.5573282549839771</v>
      </c>
      <c r="M319" s="9">
        <v>3.0240212770000001</v>
      </c>
      <c r="N319" s="9">
        <v>2.6950730000000001E-3</v>
      </c>
      <c r="O319" s="21">
        <v>7.0124104102567664</v>
      </c>
    </row>
    <row r="320" spans="1:15" x14ac:dyDescent="0.2">
      <c r="A320" s="7">
        <v>41091</v>
      </c>
      <c r="B320" s="9">
        <v>2938.4099120000001</v>
      </c>
      <c r="C320" s="9">
        <f t="shared" si="28"/>
        <v>128.28002900000001</v>
      </c>
      <c r="D320" s="9">
        <v>15.471666769841271</v>
      </c>
      <c r="E320" s="9">
        <f t="shared" si="24"/>
        <v>12725.726589050704</v>
      </c>
      <c r="F320" s="9">
        <v>22759.030229646145</v>
      </c>
      <c r="G320" s="9">
        <f t="shared" si="29"/>
        <v>150.86096323981943</v>
      </c>
      <c r="H320" s="9">
        <f t="shared" si="25"/>
        <v>0.7477637674288905</v>
      </c>
      <c r="I320" s="9">
        <f t="shared" si="26"/>
        <v>0.41811259800969591</v>
      </c>
      <c r="J320" s="9">
        <v>2.6666289999999998E-3</v>
      </c>
      <c r="K320" s="21">
        <v>-7.5534420818980735E-2</v>
      </c>
      <c r="L320" s="9">
        <f t="shared" si="27"/>
        <v>0.31264945149721141</v>
      </c>
      <c r="M320" s="9">
        <v>3.0240212770000001</v>
      </c>
      <c r="N320" s="9">
        <v>2.6950730000000001E-3</v>
      </c>
      <c r="O320" s="21">
        <v>7.0124104102567664</v>
      </c>
    </row>
    <row r="321" spans="1:15" x14ac:dyDescent="0.2">
      <c r="A321" s="7">
        <v>41122</v>
      </c>
      <c r="B321" s="9">
        <v>2956.719971</v>
      </c>
      <c r="C321" s="9">
        <f t="shared" si="28"/>
        <v>18.31005899999991</v>
      </c>
      <c r="D321" s="9">
        <v>15.471666769841271</v>
      </c>
      <c r="E321" s="9">
        <f t="shared" si="24"/>
        <v>8.0564704522249357</v>
      </c>
      <c r="F321" s="9">
        <v>22759.030229646145</v>
      </c>
      <c r="G321" s="9">
        <f t="shared" si="29"/>
        <v>150.86096323981943</v>
      </c>
      <c r="H321" s="9">
        <f t="shared" si="25"/>
        <v>1.8814623539467445E-2</v>
      </c>
      <c r="I321" s="9">
        <f t="shared" si="26"/>
        <v>6.660189695517265E-6</v>
      </c>
      <c r="J321" s="9">
        <v>2.6666289999999998E-3</v>
      </c>
      <c r="K321" s="21">
        <v>-7.5534420818980735E-2</v>
      </c>
      <c r="L321" s="9">
        <f t="shared" si="27"/>
        <v>1.2530896182259768E-7</v>
      </c>
      <c r="M321" s="9">
        <v>3.0240212770000001</v>
      </c>
      <c r="N321" s="9">
        <v>2.6950730000000001E-3</v>
      </c>
      <c r="O321" s="21">
        <v>7.0124104102567664</v>
      </c>
    </row>
    <row r="322" spans="1:15" x14ac:dyDescent="0.2">
      <c r="A322" s="7">
        <v>41153</v>
      </c>
      <c r="B322" s="9">
        <v>3063.25</v>
      </c>
      <c r="C322" s="9">
        <f t="shared" si="28"/>
        <v>106.53002900000001</v>
      </c>
      <c r="D322" s="9">
        <v>15.471666769841271</v>
      </c>
      <c r="E322" s="9">
        <f t="shared" si="24"/>
        <v>8291.6253320387987</v>
      </c>
      <c r="F322" s="9">
        <v>22759.030229646145</v>
      </c>
      <c r="G322" s="9">
        <f t="shared" si="29"/>
        <v>150.86096323981943</v>
      </c>
      <c r="H322" s="9">
        <f t="shared" si="25"/>
        <v>0.60359128216227698</v>
      </c>
      <c r="I322" s="9">
        <f t="shared" si="26"/>
        <v>0.2199018462067541</v>
      </c>
      <c r="J322" s="9">
        <v>2.6666289999999998E-3</v>
      </c>
      <c r="K322" s="21">
        <v>-7.5534420818980735E-2</v>
      </c>
      <c r="L322" s="9">
        <f t="shared" si="27"/>
        <v>0.13273083730178656</v>
      </c>
      <c r="M322" s="9">
        <v>3.0240212770000001</v>
      </c>
      <c r="N322" s="9">
        <v>2.6950730000000001E-3</v>
      </c>
      <c r="O322" s="21">
        <v>7.0124104102567664</v>
      </c>
    </row>
    <row r="323" spans="1:15" x14ac:dyDescent="0.2">
      <c r="A323" s="7">
        <v>41183</v>
      </c>
      <c r="B323" s="9">
        <v>3130.3100589999999</v>
      </c>
      <c r="C323" s="9">
        <f t="shared" si="28"/>
        <v>67.06005899999991</v>
      </c>
      <c r="D323" s="9">
        <v>15.471666769841271</v>
      </c>
      <c r="E323" s="9">
        <f t="shared" si="24"/>
        <v>2661.3622128926922</v>
      </c>
      <c r="F323" s="9">
        <v>22759.030229646145</v>
      </c>
      <c r="G323" s="9">
        <f t="shared" si="29"/>
        <v>150.86096323981943</v>
      </c>
      <c r="H323" s="9">
        <f t="shared" si="25"/>
        <v>0.34195984913704963</v>
      </c>
      <c r="I323" s="9">
        <f t="shared" si="26"/>
        <v>3.9987601037339074E-2</v>
      </c>
      <c r="J323" s="9">
        <v>2.6666289999999998E-3</v>
      </c>
      <c r="K323" s="21">
        <v>-7.5534420818980735E-2</v>
      </c>
      <c r="L323" s="9">
        <f t="shared" si="27"/>
        <v>1.3674154018080999E-2</v>
      </c>
      <c r="M323" s="9">
        <v>3.0240212770000001</v>
      </c>
      <c r="N323" s="9">
        <v>2.6950730000000001E-3</v>
      </c>
      <c r="O323" s="21">
        <v>7.0124104102567664</v>
      </c>
    </row>
    <row r="324" spans="1:15" x14ac:dyDescent="0.2">
      <c r="A324" s="7">
        <v>41214</v>
      </c>
      <c r="B324" s="9">
        <v>2987.540039</v>
      </c>
      <c r="C324" s="9">
        <f t="shared" si="28"/>
        <v>-142.77001999999993</v>
      </c>
      <c r="D324" s="9">
        <v>15.471666769841271</v>
      </c>
      <c r="E324" s="9">
        <f t="shared" ref="E324:E380" si="30">(C324-D324)^2</f>
        <v>25040.431431764537</v>
      </c>
      <c r="F324" s="9">
        <v>22759.030229646145</v>
      </c>
      <c r="G324" s="9">
        <f t="shared" si="29"/>
        <v>150.86096323981943</v>
      </c>
      <c r="H324" s="9">
        <f t="shared" ref="H324:H380" si="31">(C324-D324)/G324</f>
        <v>-1.0489240116960465</v>
      </c>
      <c r="I324" s="9">
        <f t="shared" ref="I324:I380" si="32">H324^3</f>
        <v>-1.1540698143540629</v>
      </c>
      <c r="J324" s="9">
        <v>2.6666289999999998E-3</v>
      </c>
      <c r="K324" s="21">
        <v>-7.5534420818980735E-2</v>
      </c>
      <c r="L324" s="9">
        <f t="shared" ref="L324:L380" si="33">H324^4</f>
        <v>1.2105315394495753</v>
      </c>
      <c r="M324" s="9">
        <v>3.0240212770000001</v>
      </c>
      <c r="N324" s="9">
        <v>2.6950730000000001E-3</v>
      </c>
      <c r="O324" s="21">
        <v>7.0124104102567664</v>
      </c>
    </row>
    <row r="325" spans="1:15" x14ac:dyDescent="0.2">
      <c r="A325" s="7">
        <v>41244</v>
      </c>
      <c r="B325" s="9">
        <v>3029.209961</v>
      </c>
      <c r="C325" s="9">
        <f t="shared" ref="C325:C380" si="34">B325-B324</f>
        <v>41.669922000000042</v>
      </c>
      <c r="D325" s="9">
        <v>15.471666769841271</v>
      </c>
      <c r="E325" s="9">
        <f t="shared" si="30"/>
        <v>686.34857710454139</v>
      </c>
      <c r="F325" s="9">
        <v>22759.030229646145</v>
      </c>
      <c r="G325" s="9">
        <f t="shared" ref="G325:G380" si="35">F325^(1/2)</f>
        <v>150.86096323981943</v>
      </c>
      <c r="H325" s="9">
        <f t="shared" si="31"/>
        <v>0.17365827890487576</v>
      </c>
      <c r="I325" s="9">
        <f t="shared" si="32"/>
        <v>5.2370470721343296E-3</v>
      </c>
      <c r="J325" s="9">
        <v>2.6666289999999998E-3</v>
      </c>
      <c r="K325" s="21">
        <v>-7.5534420818980735E-2</v>
      </c>
      <c r="L325" s="9">
        <f t="shared" si="33"/>
        <v>9.0945658109066647E-4</v>
      </c>
      <c r="M325" s="9">
        <v>3.0240212770000001</v>
      </c>
      <c r="N325" s="9">
        <v>2.6950730000000001E-3</v>
      </c>
      <c r="O325" s="21">
        <v>7.0124104102567664</v>
      </c>
    </row>
    <row r="326" spans="1:15" x14ac:dyDescent="0.2">
      <c r="A326" s="7">
        <v>41275</v>
      </c>
      <c r="B326" s="9">
        <v>3091.330078</v>
      </c>
      <c r="C326" s="9">
        <f t="shared" si="34"/>
        <v>62.120116999999937</v>
      </c>
      <c r="D326" s="9">
        <v>15.471666769841271</v>
      </c>
      <c r="E326" s="9">
        <f t="shared" si="30"/>
        <v>2176.0779088755903</v>
      </c>
      <c r="F326" s="9">
        <v>22759.030229646145</v>
      </c>
      <c r="G326" s="9">
        <f t="shared" si="35"/>
        <v>150.86096323981943</v>
      </c>
      <c r="H326" s="9">
        <f t="shared" si="31"/>
        <v>0.30921485073645549</v>
      </c>
      <c r="I326" s="9">
        <f t="shared" si="32"/>
        <v>2.9565214290517925E-2</v>
      </c>
      <c r="J326" s="9">
        <v>2.6666289999999998E-3</v>
      </c>
      <c r="K326" s="21">
        <v>-7.5534420818980735E-2</v>
      </c>
      <c r="L326" s="9">
        <f t="shared" si="33"/>
        <v>9.1420033238338218E-3</v>
      </c>
      <c r="M326" s="9">
        <v>3.0240212770000001</v>
      </c>
      <c r="N326" s="9">
        <v>2.6950730000000001E-3</v>
      </c>
      <c r="O326" s="21">
        <v>7.0124104102567664</v>
      </c>
    </row>
    <row r="327" spans="1:15" x14ac:dyDescent="0.2">
      <c r="A327" s="7">
        <v>41306</v>
      </c>
      <c r="B327" s="9">
        <v>3162.9399410000001</v>
      </c>
      <c r="C327" s="9">
        <f t="shared" si="34"/>
        <v>71.609863000000132</v>
      </c>
      <c r="D327" s="9">
        <v>15.471666769841271</v>
      </c>
      <c r="E327" s="9">
        <f t="shared" si="30"/>
        <v>3151.4970759758226</v>
      </c>
      <c r="F327" s="9">
        <v>22759.030229646145</v>
      </c>
      <c r="G327" s="9">
        <f t="shared" si="35"/>
        <v>150.86096323981943</v>
      </c>
      <c r="H327" s="9">
        <f t="shared" si="31"/>
        <v>0.37211877098330304</v>
      </c>
      <c r="I327" s="9">
        <f t="shared" si="32"/>
        <v>5.1528171755841533E-2</v>
      </c>
      <c r="J327" s="9">
        <v>2.6666289999999998E-3</v>
      </c>
      <c r="K327" s="21">
        <v>-7.5534420818980735E-2</v>
      </c>
      <c r="L327" s="9">
        <f t="shared" si="33"/>
        <v>1.9174599944800298E-2</v>
      </c>
      <c r="M327" s="9">
        <v>3.0240212770000001</v>
      </c>
      <c r="N327" s="9">
        <v>2.6950730000000001E-3</v>
      </c>
      <c r="O327" s="21">
        <v>7.0124104102567664</v>
      </c>
    </row>
    <row r="328" spans="1:15" x14ac:dyDescent="0.2">
      <c r="A328" s="7">
        <v>41334</v>
      </c>
      <c r="B328" s="9">
        <v>3143.540039</v>
      </c>
      <c r="C328" s="9">
        <f t="shared" si="34"/>
        <v>-19.399902000000111</v>
      </c>
      <c r="D328" s="9">
        <v>15.471666769841271</v>
      </c>
      <c r="E328" s="9">
        <f t="shared" si="30"/>
        <v>1216.0263084697767</v>
      </c>
      <c r="F328" s="9">
        <v>22759.030229646145</v>
      </c>
      <c r="G328" s="9">
        <f t="shared" si="35"/>
        <v>150.86096323981943</v>
      </c>
      <c r="H328" s="9">
        <f t="shared" si="31"/>
        <v>-0.23115037860660501</v>
      </c>
      <c r="I328" s="9">
        <f t="shared" si="32"/>
        <v>-1.235047973319342E-2</v>
      </c>
      <c r="J328" s="9">
        <v>2.6666289999999998E-3</v>
      </c>
      <c r="K328" s="21">
        <v>-7.5534420818980735E-2</v>
      </c>
      <c r="L328" s="9">
        <f t="shared" si="33"/>
        <v>2.8548180663008614E-3</v>
      </c>
      <c r="M328" s="9">
        <v>3.0240212770000001</v>
      </c>
      <c r="N328" s="9">
        <v>2.6950730000000001E-3</v>
      </c>
      <c r="O328" s="21">
        <v>7.0124104102567664</v>
      </c>
    </row>
    <row r="329" spans="1:15" x14ac:dyDescent="0.2">
      <c r="A329" s="7">
        <v>41365</v>
      </c>
      <c r="B329" s="9">
        <v>3268.6298830000001</v>
      </c>
      <c r="C329" s="9">
        <f t="shared" si="34"/>
        <v>125.08984400000008</v>
      </c>
      <c r="D329" s="9">
        <v>15.471666769841271</v>
      </c>
      <c r="E329" s="9">
        <f t="shared" si="30"/>
        <v>12016.144779262506</v>
      </c>
      <c r="F329" s="9">
        <v>22759.030229646145</v>
      </c>
      <c r="G329" s="9">
        <f t="shared" si="35"/>
        <v>150.86096323981943</v>
      </c>
      <c r="H329" s="9">
        <f t="shared" si="31"/>
        <v>0.72661724329508537</v>
      </c>
      <c r="I329" s="9">
        <f t="shared" si="32"/>
        <v>0.38363400841082779</v>
      </c>
      <c r="J329" s="9">
        <v>2.6666289999999998E-3</v>
      </c>
      <c r="K329" s="21">
        <v>-7.5534420818980735E-2</v>
      </c>
      <c r="L329" s="9">
        <f t="shared" si="33"/>
        <v>0.27875508562571927</v>
      </c>
      <c r="M329" s="9">
        <v>3.0240212770000001</v>
      </c>
      <c r="N329" s="9">
        <v>2.6950730000000001E-3</v>
      </c>
      <c r="O329" s="21">
        <v>7.0124104102567664</v>
      </c>
    </row>
    <row r="330" spans="1:15" x14ac:dyDescent="0.2">
      <c r="A330" s="7">
        <v>41395</v>
      </c>
      <c r="B330" s="9">
        <v>3325.3500979999999</v>
      </c>
      <c r="C330" s="9">
        <f t="shared" si="34"/>
        <v>56.720214999999826</v>
      </c>
      <c r="D330" s="9">
        <v>15.471666769841271</v>
      </c>
      <c r="E330" s="9">
        <f t="shared" si="30"/>
        <v>1701.4427310957165</v>
      </c>
      <c r="F330" s="9">
        <v>22759.030229646145</v>
      </c>
      <c r="G330" s="9">
        <f t="shared" si="35"/>
        <v>150.86096323981943</v>
      </c>
      <c r="H330" s="9">
        <f t="shared" si="31"/>
        <v>0.27342095227502228</v>
      </c>
      <c r="I330" s="9">
        <f t="shared" si="32"/>
        <v>2.0440681658378309E-2</v>
      </c>
      <c r="J330" s="9">
        <v>2.6666289999999998E-3</v>
      </c>
      <c r="K330" s="21">
        <v>-7.5534420818980735E-2</v>
      </c>
      <c r="L330" s="9">
        <f t="shared" si="33"/>
        <v>5.5889106441843793E-3</v>
      </c>
      <c r="M330" s="9">
        <v>3.0240212770000001</v>
      </c>
      <c r="N330" s="9">
        <v>2.6950730000000001E-3</v>
      </c>
      <c r="O330" s="21">
        <v>7.0124104102567664</v>
      </c>
    </row>
    <row r="331" spans="1:15" x14ac:dyDescent="0.2">
      <c r="A331" s="7">
        <v>41426</v>
      </c>
      <c r="B331" s="9">
        <v>3460.76001</v>
      </c>
      <c r="C331" s="9">
        <f t="shared" si="34"/>
        <v>135.40991200000008</v>
      </c>
      <c r="D331" s="9">
        <v>15.471666769841271</v>
      </c>
      <c r="E331" s="9">
        <f t="shared" si="30"/>
        <v>14385.182668889709</v>
      </c>
      <c r="F331" s="9">
        <v>22759.030229646145</v>
      </c>
      <c r="G331" s="9">
        <f t="shared" si="35"/>
        <v>150.86096323981943</v>
      </c>
      <c r="H331" s="9">
        <f t="shared" si="31"/>
        <v>0.79502505256774969</v>
      </c>
      <c r="I331" s="9">
        <f t="shared" si="32"/>
        <v>0.502507378044312</v>
      </c>
      <c r="J331" s="9">
        <v>2.6666289999999998E-3</v>
      </c>
      <c r="K331" s="21">
        <v>-7.5534420818980735E-2</v>
      </c>
      <c r="L331" s="9">
        <f t="shared" si="33"/>
        <v>0.39950595464536126</v>
      </c>
      <c r="M331" s="9">
        <v>3.0240212770000001</v>
      </c>
      <c r="N331" s="9">
        <v>2.6950730000000001E-3</v>
      </c>
      <c r="O331" s="21">
        <v>7.0124104102567664</v>
      </c>
    </row>
    <row r="332" spans="1:15" x14ac:dyDescent="0.2">
      <c r="A332" s="7">
        <v>41456</v>
      </c>
      <c r="B332" s="9">
        <v>3430.4799800000001</v>
      </c>
      <c r="C332" s="9">
        <f t="shared" si="34"/>
        <v>-30.280029999999897</v>
      </c>
      <c r="D332" s="9">
        <v>15.471666769841271</v>
      </c>
      <c r="E332" s="9">
        <f t="shared" si="30"/>
        <v>2093.2177573194949</v>
      </c>
      <c r="F332" s="9">
        <v>22759.030229646145</v>
      </c>
      <c r="G332" s="9">
        <f t="shared" si="35"/>
        <v>150.86096323981943</v>
      </c>
      <c r="H332" s="9">
        <f t="shared" si="31"/>
        <v>-0.30327061280333323</v>
      </c>
      <c r="I332" s="9">
        <f t="shared" si="32"/>
        <v>-2.7892727659642982E-2</v>
      </c>
      <c r="J332" s="9">
        <v>2.6666289999999998E-3</v>
      </c>
      <c r="K332" s="21">
        <v>-7.5534420818980735E-2</v>
      </c>
      <c r="L332" s="9">
        <f t="shared" si="33"/>
        <v>8.4590446100964098E-3</v>
      </c>
      <c r="M332" s="9">
        <v>3.0240212770000001</v>
      </c>
      <c r="N332" s="9">
        <v>2.6950730000000001E-3</v>
      </c>
      <c r="O332" s="21">
        <v>7.0124104102567664</v>
      </c>
    </row>
    <row r="333" spans="1:15" x14ac:dyDescent="0.2">
      <c r="A333" s="7">
        <v>41487</v>
      </c>
      <c r="B333" s="9">
        <v>3654.179932</v>
      </c>
      <c r="C333" s="9">
        <f t="shared" si="34"/>
        <v>223.69995199999994</v>
      </c>
      <c r="D333" s="9">
        <v>15.471666769841271</v>
      </c>
      <c r="E333" s="9">
        <f t="shared" si="30"/>
        <v>43359.018769892311</v>
      </c>
      <c r="F333" s="9">
        <v>22759.030229646145</v>
      </c>
      <c r="G333" s="9">
        <f t="shared" si="35"/>
        <v>150.86096323981943</v>
      </c>
      <c r="H333" s="9">
        <f t="shared" si="31"/>
        <v>1.3802661785948165</v>
      </c>
      <c r="I333" s="9">
        <f t="shared" si="32"/>
        <v>2.6295930248900881</v>
      </c>
      <c r="J333" s="9">
        <v>2.6666289999999998E-3</v>
      </c>
      <c r="K333" s="21">
        <v>-7.5534420818980735E-2</v>
      </c>
      <c r="L333" s="9">
        <f t="shared" si="33"/>
        <v>3.6295383157246262</v>
      </c>
      <c r="M333" s="9">
        <v>3.0240212770000001</v>
      </c>
      <c r="N333" s="9">
        <v>2.6950730000000001E-3</v>
      </c>
      <c r="O333" s="21">
        <v>7.0124104102567664</v>
      </c>
    </row>
    <row r="334" spans="1:15" x14ac:dyDescent="0.2">
      <c r="A334" s="7">
        <v>41518</v>
      </c>
      <c r="B334" s="9">
        <v>3622.639893</v>
      </c>
      <c r="C334" s="9">
        <f t="shared" si="34"/>
        <v>-31.540038999999979</v>
      </c>
      <c r="D334" s="9">
        <v>15.471666769841271</v>
      </c>
      <c r="E334" s="9">
        <f t="shared" si="30"/>
        <v>2210.1004793901252</v>
      </c>
      <c r="F334" s="9">
        <v>22759.030229646145</v>
      </c>
      <c r="G334" s="9">
        <f t="shared" si="35"/>
        <v>150.86096323981943</v>
      </c>
      <c r="H334" s="9">
        <f t="shared" si="31"/>
        <v>-0.31162273367635912</v>
      </c>
      <c r="I334" s="9">
        <f t="shared" si="32"/>
        <v>-3.0261287328044936E-2</v>
      </c>
      <c r="J334" s="9">
        <v>2.6666289999999998E-3</v>
      </c>
      <c r="K334" s="21">
        <v>-7.5534420818980735E-2</v>
      </c>
      <c r="L334" s="9">
        <f t="shared" si="33"/>
        <v>9.4301050817311282E-3</v>
      </c>
      <c r="M334" s="9">
        <v>3.0240212770000001</v>
      </c>
      <c r="N334" s="9">
        <v>2.6950730000000001E-3</v>
      </c>
      <c r="O334" s="21">
        <v>7.0124104102567664</v>
      </c>
    </row>
    <row r="335" spans="1:15" x14ac:dyDescent="0.2">
      <c r="A335" s="7">
        <v>41548</v>
      </c>
      <c r="B335" s="9">
        <v>3774.179932</v>
      </c>
      <c r="C335" s="9">
        <f t="shared" si="34"/>
        <v>151.54003899999998</v>
      </c>
      <c r="D335" s="9">
        <v>15.471666769841271</v>
      </c>
      <c r="E335" s="9">
        <f t="shared" si="30"/>
        <v>18514.601921365025</v>
      </c>
      <c r="F335" s="9">
        <v>22759.030229646145</v>
      </c>
      <c r="G335" s="9">
        <f t="shared" si="35"/>
        <v>150.86096323981943</v>
      </c>
      <c r="H335" s="9">
        <f t="shared" si="31"/>
        <v>0.9019455352002137</v>
      </c>
      <c r="I335" s="9">
        <f t="shared" si="32"/>
        <v>0.73373787769005983</v>
      </c>
      <c r="J335" s="9">
        <v>2.6666289999999998E-3</v>
      </c>
      <c r="K335" s="21">
        <v>-7.5534420818980735E-2</v>
      </c>
      <c r="L335" s="9">
        <f t="shared" si="33"/>
        <v>0.66179160278982996</v>
      </c>
      <c r="M335" s="9">
        <v>3.0240212770000001</v>
      </c>
      <c r="N335" s="9">
        <v>2.6950730000000001E-3</v>
      </c>
      <c r="O335" s="21">
        <v>7.0124104102567664</v>
      </c>
    </row>
    <row r="336" spans="1:15" x14ac:dyDescent="0.2">
      <c r="A336" s="7">
        <v>41579</v>
      </c>
      <c r="B336" s="9">
        <v>3932.4499510000001</v>
      </c>
      <c r="C336" s="9">
        <f t="shared" si="34"/>
        <v>158.27001900000005</v>
      </c>
      <c r="D336" s="9">
        <v>15.471666769841271</v>
      </c>
      <c r="E336" s="9">
        <f t="shared" si="30"/>
        <v>20391.369399648491</v>
      </c>
      <c r="F336" s="9">
        <v>22759.030229646145</v>
      </c>
      <c r="G336" s="9">
        <f t="shared" si="35"/>
        <v>150.86096323981943</v>
      </c>
      <c r="H336" s="9">
        <f t="shared" si="31"/>
        <v>0.94655601531031097</v>
      </c>
      <c r="I336" s="9">
        <f t="shared" si="32"/>
        <v>0.84808417454050644</v>
      </c>
      <c r="J336" s="9">
        <v>2.6666289999999998E-3</v>
      </c>
      <c r="K336" s="21">
        <v>-7.5534420818980735E-2</v>
      </c>
      <c r="L336" s="9">
        <f t="shared" si="33"/>
        <v>0.80275917690079601</v>
      </c>
      <c r="M336" s="9">
        <v>3.0240212770000001</v>
      </c>
      <c r="N336" s="9">
        <v>2.6950730000000001E-3</v>
      </c>
      <c r="O336" s="21">
        <v>7.0124104102567664</v>
      </c>
    </row>
    <row r="337" spans="1:15" x14ac:dyDescent="0.2">
      <c r="A337" s="7">
        <v>41609</v>
      </c>
      <c r="B337" s="9">
        <v>4065.6599120000001</v>
      </c>
      <c r="C337" s="9">
        <f t="shared" si="34"/>
        <v>133.20996100000002</v>
      </c>
      <c r="D337" s="9">
        <v>15.471666769841271</v>
      </c>
      <c r="E337" s="9">
        <f t="shared" si="30"/>
        <v>13862.305928227432</v>
      </c>
      <c r="F337" s="9">
        <v>22759.030229646145</v>
      </c>
      <c r="G337" s="9">
        <f t="shared" si="35"/>
        <v>150.86096323981943</v>
      </c>
      <c r="H337" s="9">
        <f t="shared" si="31"/>
        <v>0.78044241334316211</v>
      </c>
      <c r="I337" s="9">
        <f t="shared" si="32"/>
        <v>0.47535995092771777</v>
      </c>
      <c r="J337" s="9">
        <v>2.6666289999999998E-3</v>
      </c>
      <c r="K337" s="21">
        <v>-7.5534420818980735E-2</v>
      </c>
      <c r="L337" s="9">
        <f t="shared" si="33"/>
        <v>0.37099106730871512</v>
      </c>
      <c r="M337" s="9">
        <v>3.0240212770000001</v>
      </c>
      <c r="N337" s="9">
        <v>2.6950730000000001E-3</v>
      </c>
      <c r="O337" s="21">
        <v>7.0124104102567664</v>
      </c>
    </row>
    <row r="338" spans="1:15" x14ac:dyDescent="0.2">
      <c r="A338" s="7">
        <v>41640</v>
      </c>
      <c r="B338" s="9">
        <v>4160.0297849999997</v>
      </c>
      <c r="C338" s="9">
        <f t="shared" si="34"/>
        <v>94.369872999999643</v>
      </c>
      <c r="D338" s="9">
        <v>15.471666769841271</v>
      </c>
      <c r="E338" s="9">
        <f t="shared" si="30"/>
        <v>6224.9269463365999</v>
      </c>
      <c r="F338" s="9">
        <v>22759.030229646145</v>
      </c>
      <c r="G338" s="9">
        <f t="shared" si="35"/>
        <v>150.86096323981943</v>
      </c>
      <c r="H338" s="9">
        <f t="shared" si="31"/>
        <v>0.5229862287484941</v>
      </c>
      <c r="I338" s="9">
        <f t="shared" si="32"/>
        <v>0.14304436678759463</v>
      </c>
      <c r="J338" s="9">
        <v>2.6666289999999998E-3</v>
      </c>
      <c r="K338" s="21">
        <v>-7.5534420818980735E-2</v>
      </c>
      <c r="L338" s="9">
        <f t="shared" si="33"/>
        <v>7.4810233929960473E-2</v>
      </c>
      <c r="M338" s="9">
        <v>3.0240212770000001</v>
      </c>
      <c r="N338" s="9">
        <v>2.6950730000000001E-3</v>
      </c>
      <c r="O338" s="21">
        <v>7.0124104102567664</v>
      </c>
    </row>
    <row r="339" spans="1:15" x14ac:dyDescent="0.2">
      <c r="A339" s="7">
        <v>41671</v>
      </c>
      <c r="B339" s="9">
        <v>4105.0600590000004</v>
      </c>
      <c r="C339" s="9">
        <f t="shared" si="34"/>
        <v>-54.969725999999355</v>
      </c>
      <c r="D339" s="9">
        <v>15.471666769841271</v>
      </c>
      <c r="E339" s="9">
        <f t="shared" si="30"/>
        <v>4961.9898153549566</v>
      </c>
      <c r="F339" s="9">
        <v>22759.030229646145</v>
      </c>
      <c r="G339" s="9">
        <f t="shared" si="35"/>
        <v>150.86096323981943</v>
      </c>
      <c r="H339" s="9">
        <f t="shared" si="31"/>
        <v>-0.46692922580549834</v>
      </c>
      <c r="I339" s="9">
        <f t="shared" si="32"/>
        <v>-0.10180126479732171</v>
      </c>
      <c r="J339" s="9">
        <v>2.6666289999999998E-3</v>
      </c>
      <c r="K339" s="21">
        <v>-7.5534420818980735E-2</v>
      </c>
      <c r="L339" s="9">
        <f t="shared" si="33"/>
        <v>4.7533985757833963E-2</v>
      </c>
      <c r="M339" s="9">
        <v>3.0240212770000001</v>
      </c>
      <c r="N339" s="9">
        <v>2.6950730000000001E-3</v>
      </c>
      <c r="O339" s="21">
        <v>7.0124104102567664</v>
      </c>
    </row>
    <row r="340" spans="1:15" x14ac:dyDescent="0.2">
      <c r="A340" s="7">
        <v>41699</v>
      </c>
      <c r="B340" s="9">
        <v>4261.419922</v>
      </c>
      <c r="C340" s="9">
        <f t="shared" si="34"/>
        <v>156.35986299999968</v>
      </c>
      <c r="D340" s="9">
        <v>15.471666769841271</v>
      </c>
      <c r="E340" s="9">
        <f t="shared" si="30"/>
        <v>19849.48383698762</v>
      </c>
      <c r="F340" s="9">
        <v>22759.030229646145</v>
      </c>
      <c r="G340" s="9">
        <f t="shared" si="35"/>
        <v>150.86096323981943</v>
      </c>
      <c r="H340" s="9">
        <f t="shared" si="31"/>
        <v>0.93389431702217363</v>
      </c>
      <c r="I340" s="9">
        <f t="shared" si="32"/>
        <v>0.8145039557546403</v>
      </c>
      <c r="J340" s="9">
        <v>2.6666289999999998E-3</v>
      </c>
      <c r="K340" s="21">
        <v>-7.5534420818980735E-2</v>
      </c>
      <c r="L340" s="9">
        <f t="shared" si="33"/>
        <v>0.76066061547133856</v>
      </c>
      <c r="M340" s="9">
        <v>3.0240212770000001</v>
      </c>
      <c r="N340" s="9">
        <v>2.6950730000000001E-3</v>
      </c>
      <c r="O340" s="21">
        <v>7.0124104102567664</v>
      </c>
    </row>
    <row r="341" spans="1:15" x14ac:dyDescent="0.2">
      <c r="A341" s="7">
        <v>41730</v>
      </c>
      <c r="B341" s="9">
        <v>4219.8701170000004</v>
      </c>
      <c r="C341" s="9">
        <f t="shared" si="34"/>
        <v>-41.549804999999651</v>
      </c>
      <c r="D341" s="9">
        <v>15.471666769841271</v>
      </c>
      <c r="E341" s="9">
        <f t="shared" si="30"/>
        <v>3251.448242798765</v>
      </c>
      <c r="F341" s="9">
        <v>22759.030229646145</v>
      </c>
      <c r="G341" s="9">
        <f t="shared" si="35"/>
        <v>150.86096323981943</v>
      </c>
      <c r="H341" s="9">
        <f t="shared" si="31"/>
        <v>-0.37797366890197759</v>
      </c>
      <c r="I341" s="9">
        <f t="shared" si="32"/>
        <v>-5.3998865908384749E-2</v>
      </c>
      <c r="J341" s="9">
        <v>2.6666289999999998E-3</v>
      </c>
      <c r="K341" s="21">
        <v>-7.5534420818980735E-2</v>
      </c>
      <c r="L341" s="9">
        <f t="shared" si="33"/>
        <v>2.0410149463938102E-2</v>
      </c>
      <c r="M341" s="9">
        <v>3.0240212770000001</v>
      </c>
      <c r="N341" s="9">
        <v>2.6950730000000001E-3</v>
      </c>
      <c r="O341" s="21">
        <v>7.0124104102567664</v>
      </c>
    </row>
    <row r="342" spans="1:15" x14ac:dyDescent="0.2">
      <c r="A342" s="7">
        <v>41760</v>
      </c>
      <c r="B342" s="9">
        <v>4121.25</v>
      </c>
      <c r="C342" s="9">
        <f t="shared" si="34"/>
        <v>-98.620117000000391</v>
      </c>
      <c r="D342" s="9">
        <v>15.471666769841271</v>
      </c>
      <c r="E342" s="9">
        <f t="shared" si="30"/>
        <v>13016.935123784308</v>
      </c>
      <c r="F342" s="9">
        <v>22759.030229646145</v>
      </c>
      <c r="G342" s="9">
        <f t="shared" si="35"/>
        <v>150.86096323981943</v>
      </c>
      <c r="H342" s="9">
        <f t="shared" si="31"/>
        <v>-0.75627108113099595</v>
      </c>
      <c r="I342" s="9">
        <f t="shared" si="32"/>
        <v>-0.43254618055970873</v>
      </c>
      <c r="J342" s="9">
        <v>2.6666289999999998E-3</v>
      </c>
      <c r="K342" s="21">
        <v>-7.5534420818980735E-2</v>
      </c>
      <c r="L342" s="9">
        <f t="shared" si="33"/>
        <v>0.3271221676109739</v>
      </c>
      <c r="M342" s="9">
        <v>3.0240212770000001</v>
      </c>
      <c r="N342" s="9">
        <v>2.6950730000000001E-3</v>
      </c>
      <c r="O342" s="21">
        <v>7.0124104102567664</v>
      </c>
    </row>
    <row r="343" spans="1:15" x14ac:dyDescent="0.2">
      <c r="A343" s="7">
        <v>41791</v>
      </c>
      <c r="B343" s="9">
        <v>4247.9599609999996</v>
      </c>
      <c r="C343" s="9">
        <f t="shared" si="34"/>
        <v>126.70996099999957</v>
      </c>
      <c r="D343" s="9">
        <v>15.471666769841271</v>
      </c>
      <c r="E343" s="9">
        <f t="shared" si="30"/>
        <v>12373.958103235267</v>
      </c>
      <c r="F343" s="9">
        <v>22759.030229646145</v>
      </c>
      <c r="G343" s="9">
        <f t="shared" si="35"/>
        <v>150.86096323981943</v>
      </c>
      <c r="H343" s="9">
        <f t="shared" si="31"/>
        <v>0.73735638326348152</v>
      </c>
      <c r="I343" s="9">
        <f t="shared" si="32"/>
        <v>0.40089656288475628</v>
      </c>
      <c r="J343" s="9">
        <v>2.6666289999999998E-3</v>
      </c>
      <c r="K343" s="21">
        <v>-7.5534420818980735E-2</v>
      </c>
      <c r="L343" s="9">
        <f t="shared" si="33"/>
        <v>0.2956036396714648</v>
      </c>
      <c r="M343" s="9">
        <v>3.0240212770000001</v>
      </c>
      <c r="N343" s="9">
        <v>2.6950730000000001E-3</v>
      </c>
      <c r="O343" s="21">
        <v>7.0124104102567664</v>
      </c>
    </row>
    <row r="344" spans="1:15" x14ac:dyDescent="0.2">
      <c r="A344" s="7">
        <v>41821</v>
      </c>
      <c r="B344" s="9">
        <v>4424.7099609999996</v>
      </c>
      <c r="C344" s="9">
        <f t="shared" si="34"/>
        <v>176.75</v>
      </c>
      <c r="D344" s="9">
        <v>15.471666769841271</v>
      </c>
      <c r="E344" s="9">
        <f t="shared" si="30"/>
        <v>26010.700769498118</v>
      </c>
      <c r="F344" s="9">
        <v>22759.030229646145</v>
      </c>
      <c r="G344" s="9">
        <f t="shared" si="35"/>
        <v>150.86096323981943</v>
      </c>
      <c r="H344" s="9">
        <f t="shared" si="31"/>
        <v>1.06905278719306</v>
      </c>
      <c r="I344" s="9">
        <f t="shared" si="32"/>
        <v>1.2217924873729984</v>
      </c>
      <c r="J344" s="9">
        <v>2.6666289999999998E-3</v>
      </c>
      <c r="K344" s="21">
        <v>-7.5534420818980735E-2</v>
      </c>
      <c r="L344" s="9">
        <f t="shared" si="33"/>
        <v>1.3061606639976453</v>
      </c>
      <c r="M344" s="9">
        <v>3.0240212770000001</v>
      </c>
      <c r="N344" s="9">
        <v>2.6950730000000001E-3</v>
      </c>
      <c r="O344" s="21">
        <v>7.0124104102567664</v>
      </c>
    </row>
    <row r="345" spans="1:15" x14ac:dyDescent="0.2">
      <c r="A345" s="7">
        <v>41852</v>
      </c>
      <c r="B345" s="9">
        <v>4363.3901370000003</v>
      </c>
      <c r="C345" s="9">
        <f t="shared" si="34"/>
        <v>-61.319823999999244</v>
      </c>
      <c r="D345" s="9">
        <v>15.471666769841271</v>
      </c>
      <c r="E345" s="9">
        <f t="shared" si="30"/>
        <v>5896.9330546545016</v>
      </c>
      <c r="F345" s="9">
        <v>22759.030229646145</v>
      </c>
      <c r="G345" s="9">
        <f t="shared" si="35"/>
        <v>150.86096323981943</v>
      </c>
      <c r="H345" s="9">
        <f t="shared" si="31"/>
        <v>-0.50902161248809774</v>
      </c>
      <c r="I345" s="9">
        <f t="shared" si="32"/>
        <v>-0.13188902786835779</v>
      </c>
      <c r="J345" s="9">
        <v>2.6666289999999998E-3</v>
      </c>
      <c r="K345" s="21">
        <v>-7.5534420818980735E-2</v>
      </c>
      <c r="L345" s="9">
        <f t="shared" si="33"/>
        <v>6.7134365635039148E-2</v>
      </c>
      <c r="M345" s="9">
        <v>3.0240212770000001</v>
      </c>
      <c r="N345" s="9">
        <v>2.6950730000000001E-3</v>
      </c>
      <c r="O345" s="21">
        <v>7.0124104102567664</v>
      </c>
    </row>
    <row r="346" spans="1:15" x14ac:dyDescent="0.2">
      <c r="A346" s="7">
        <v>41883</v>
      </c>
      <c r="B346" s="9">
        <v>4592.419922</v>
      </c>
      <c r="C346" s="9">
        <f t="shared" si="34"/>
        <v>229.02978499999972</v>
      </c>
      <c r="D346" s="9">
        <v>15.471666769841271</v>
      </c>
      <c r="E346" s="9">
        <f t="shared" si="30"/>
        <v>45607.069862006334</v>
      </c>
      <c r="F346" s="9">
        <v>22759.030229646145</v>
      </c>
      <c r="G346" s="9">
        <f t="shared" si="35"/>
        <v>150.86096323981943</v>
      </c>
      <c r="H346" s="9">
        <f t="shared" si="31"/>
        <v>1.4155956162806087</v>
      </c>
      <c r="I346" s="9">
        <f t="shared" si="32"/>
        <v>2.8367275545845354</v>
      </c>
      <c r="J346" s="9">
        <v>2.6666289999999998E-3</v>
      </c>
      <c r="K346" s="21">
        <v>-7.5534420818980735E-2</v>
      </c>
      <c r="L346" s="9">
        <f t="shared" si="33"/>
        <v>4.0156590908522798</v>
      </c>
      <c r="M346" s="9">
        <v>3.0240212770000001</v>
      </c>
      <c r="N346" s="9">
        <v>2.6950730000000001E-3</v>
      </c>
      <c r="O346" s="21">
        <v>7.0124104102567664</v>
      </c>
    </row>
    <row r="347" spans="1:15" x14ac:dyDescent="0.2">
      <c r="A347" s="7">
        <v>41913</v>
      </c>
      <c r="B347" s="9">
        <v>4486.6499020000001</v>
      </c>
      <c r="C347" s="9">
        <f t="shared" si="34"/>
        <v>-105.77001999999993</v>
      </c>
      <c r="D347" s="9">
        <v>15.471666769841271</v>
      </c>
      <c r="E347" s="9">
        <f t="shared" si="30"/>
        <v>14699.546610796289</v>
      </c>
      <c r="F347" s="9">
        <v>22759.030229646145</v>
      </c>
      <c r="G347" s="9">
        <f t="shared" si="35"/>
        <v>150.86096323981943</v>
      </c>
      <c r="H347" s="9">
        <f t="shared" si="31"/>
        <v>-0.80366507124249709</v>
      </c>
      <c r="I347" s="9">
        <f t="shared" si="32"/>
        <v>-0.51906922461088012</v>
      </c>
      <c r="J347" s="9">
        <v>2.6666289999999998E-3</v>
      </c>
      <c r="K347" s="21">
        <v>-7.5534420818980735E-2</v>
      </c>
      <c r="L347" s="9">
        <f t="shared" si="33"/>
        <v>0.41715780537669067</v>
      </c>
      <c r="M347" s="9">
        <v>3.0240212770000001</v>
      </c>
      <c r="N347" s="9">
        <v>2.6950730000000001E-3</v>
      </c>
      <c r="O347" s="21">
        <v>7.0124104102567664</v>
      </c>
    </row>
    <row r="348" spans="1:15" x14ac:dyDescent="0.2">
      <c r="A348" s="7">
        <v>41944</v>
      </c>
      <c r="B348" s="9">
        <v>4633.7099609999996</v>
      </c>
      <c r="C348" s="9">
        <f t="shared" si="34"/>
        <v>147.06005899999946</v>
      </c>
      <c r="D348" s="9">
        <v>15.471666769841271</v>
      </c>
      <c r="E348" s="9">
        <f t="shared" si="30"/>
        <v>17315.504969717953</v>
      </c>
      <c r="F348" s="9">
        <v>22759.030229646145</v>
      </c>
      <c r="G348" s="9">
        <f t="shared" si="35"/>
        <v>150.86096323981943</v>
      </c>
      <c r="H348" s="9">
        <f t="shared" si="31"/>
        <v>0.87224945011769428</v>
      </c>
      <c r="I348" s="9">
        <f t="shared" si="32"/>
        <v>0.66362404443194567</v>
      </c>
      <c r="J348" s="9">
        <v>2.6666289999999998E-3</v>
      </c>
      <c r="K348" s="21">
        <v>-7.5534420818980735E-2</v>
      </c>
      <c r="L348" s="9">
        <f t="shared" si="33"/>
        <v>0.57884570784064493</v>
      </c>
      <c r="M348" s="9">
        <v>3.0240212770000001</v>
      </c>
      <c r="N348" s="9">
        <v>2.6950730000000001E-3</v>
      </c>
      <c r="O348" s="21">
        <v>7.0124104102567664</v>
      </c>
    </row>
    <row r="349" spans="1:15" x14ac:dyDescent="0.2">
      <c r="A349" s="7">
        <v>41974</v>
      </c>
      <c r="B349" s="9">
        <v>4777.7299800000001</v>
      </c>
      <c r="C349" s="9">
        <f t="shared" si="34"/>
        <v>144.0200190000005</v>
      </c>
      <c r="D349" s="9">
        <v>15.471666769841271</v>
      </c>
      <c r="E349" s="9">
        <f t="shared" si="30"/>
        <v>16524.678861089084</v>
      </c>
      <c r="F349" s="9">
        <v>22759.030229646145</v>
      </c>
      <c r="G349" s="9">
        <f t="shared" si="35"/>
        <v>150.86096323981943</v>
      </c>
      <c r="H349" s="9">
        <f t="shared" si="31"/>
        <v>0.8520981801356361</v>
      </c>
      <c r="I349" s="9">
        <f t="shared" si="32"/>
        <v>0.61868404069863336</v>
      </c>
      <c r="J349" s="9">
        <v>2.6666289999999998E-3</v>
      </c>
      <c r="K349" s="21">
        <v>-7.5534420818980735E-2</v>
      </c>
      <c r="L349" s="9">
        <f t="shared" si="33"/>
        <v>0.52717954515826737</v>
      </c>
      <c r="M349" s="9">
        <v>3.0240212770000001</v>
      </c>
      <c r="N349" s="9">
        <v>2.6950730000000001E-3</v>
      </c>
      <c r="O349" s="21">
        <v>7.0124104102567664</v>
      </c>
    </row>
    <row r="350" spans="1:15" x14ac:dyDescent="0.2">
      <c r="A350" s="7">
        <v>42005</v>
      </c>
      <c r="B350" s="9">
        <v>4760.2402339999999</v>
      </c>
      <c r="C350" s="9">
        <f t="shared" si="34"/>
        <v>-17.489746000000196</v>
      </c>
      <c r="D350" s="9">
        <v>15.471666769841271</v>
      </c>
      <c r="E350" s="9">
        <f t="shared" si="30"/>
        <v>1086.4547317838681</v>
      </c>
      <c r="F350" s="9">
        <v>22759.030229646145</v>
      </c>
      <c r="G350" s="9">
        <f t="shared" si="35"/>
        <v>150.86096323981943</v>
      </c>
      <c r="H350" s="9">
        <f t="shared" si="31"/>
        <v>-0.21848868031847068</v>
      </c>
      <c r="I350" s="9">
        <f t="shared" si="32"/>
        <v>-1.0430060427794688E-2</v>
      </c>
      <c r="J350" s="9">
        <v>2.6666289999999998E-3</v>
      </c>
      <c r="K350" s="21">
        <v>-7.5534420818980735E-2</v>
      </c>
      <c r="L350" s="9">
        <f t="shared" si="33"/>
        <v>2.2788501385107652E-3</v>
      </c>
      <c r="M350" s="9">
        <v>3.0240212770000001</v>
      </c>
      <c r="N350" s="9">
        <v>2.6950730000000001E-3</v>
      </c>
      <c r="O350" s="21">
        <v>7.0124104102567664</v>
      </c>
    </row>
    <row r="351" spans="1:15" x14ac:dyDescent="0.2">
      <c r="A351" s="7">
        <v>42036</v>
      </c>
      <c r="B351" s="9">
        <v>4650.6000979999999</v>
      </c>
      <c r="C351" s="9">
        <f t="shared" si="34"/>
        <v>-109.64013599999998</v>
      </c>
      <c r="D351" s="9">
        <v>15.471666769841271</v>
      </c>
      <c r="E351" s="9">
        <f t="shared" si="30"/>
        <v>15652.963192319659</v>
      </c>
      <c r="F351" s="9">
        <v>22759.030229646145</v>
      </c>
      <c r="G351" s="9">
        <f t="shared" si="35"/>
        <v>150.86096323981943</v>
      </c>
      <c r="H351" s="9">
        <f t="shared" si="31"/>
        <v>-0.82931859960985765</v>
      </c>
      <c r="I351" s="9">
        <f t="shared" si="32"/>
        <v>-0.57037990562047847</v>
      </c>
      <c r="J351" s="9">
        <v>2.6666289999999998E-3</v>
      </c>
      <c r="K351" s="21">
        <v>-7.5534420818980735E-2</v>
      </c>
      <c r="L351" s="9">
        <f t="shared" si="33"/>
        <v>0.47302666457477793</v>
      </c>
      <c r="M351" s="9">
        <v>3.0240212770000001</v>
      </c>
      <c r="N351" s="9">
        <v>2.6950730000000001E-3</v>
      </c>
      <c r="O351" s="21">
        <v>7.0124104102567664</v>
      </c>
    </row>
    <row r="352" spans="1:15" x14ac:dyDescent="0.2">
      <c r="A352" s="7">
        <v>42064</v>
      </c>
      <c r="B352" s="9">
        <v>4973.4301759999998</v>
      </c>
      <c r="C352" s="9">
        <f t="shared" si="34"/>
        <v>322.83007799999996</v>
      </c>
      <c r="D352" s="9">
        <v>15.471666769841271</v>
      </c>
      <c r="E352" s="9">
        <f t="shared" si="30"/>
        <v>94469.192953927355</v>
      </c>
      <c r="F352" s="9">
        <v>22759.030229646145</v>
      </c>
      <c r="G352" s="9">
        <f t="shared" si="35"/>
        <v>150.86096323981943</v>
      </c>
      <c r="H352" s="9">
        <f t="shared" si="31"/>
        <v>2.0373621156160837</v>
      </c>
      <c r="I352" s="9">
        <f t="shared" si="32"/>
        <v>8.4567731083043576</v>
      </c>
      <c r="J352" s="9">
        <v>2.6666289999999998E-3</v>
      </c>
      <c r="K352" s="21">
        <v>-7.5534420818980735E-2</v>
      </c>
      <c r="L352" s="9">
        <f t="shared" si="33"/>
        <v>17.229509151220167</v>
      </c>
      <c r="M352" s="9">
        <v>3.0240212770000001</v>
      </c>
      <c r="N352" s="9">
        <v>2.6950730000000001E-3</v>
      </c>
      <c r="O352" s="21">
        <v>7.0124104102567664</v>
      </c>
    </row>
    <row r="353" spans="1:15" x14ac:dyDescent="0.2">
      <c r="A353" s="7">
        <v>42095</v>
      </c>
      <c r="B353" s="9">
        <v>4894.3598629999997</v>
      </c>
      <c r="C353" s="9">
        <f t="shared" si="34"/>
        <v>-79.070313000000169</v>
      </c>
      <c r="D353" s="9">
        <v>15.471666769841271</v>
      </c>
      <c r="E353" s="9">
        <f t="shared" si="30"/>
        <v>8938.1859388011089</v>
      </c>
      <c r="F353" s="9">
        <v>22759.030229646145</v>
      </c>
      <c r="G353" s="9">
        <f t="shared" si="35"/>
        <v>150.86096323981943</v>
      </c>
      <c r="H353" s="9">
        <f t="shared" si="31"/>
        <v>-0.62668285910087107</v>
      </c>
      <c r="I353" s="9">
        <f t="shared" si="32"/>
        <v>-0.24611804030237769</v>
      </c>
      <c r="J353" s="9">
        <v>2.6666289999999998E-3</v>
      </c>
      <c r="K353" s="21">
        <v>-7.5534420818980735E-2</v>
      </c>
      <c r="L353" s="9">
        <f t="shared" si="33"/>
        <v>0.15423795717299746</v>
      </c>
      <c r="M353" s="9">
        <v>3.0240212770000001</v>
      </c>
      <c r="N353" s="9">
        <v>2.6950730000000001E-3</v>
      </c>
      <c r="O353" s="21">
        <v>7.0124104102567664</v>
      </c>
    </row>
    <row r="354" spans="1:15" x14ac:dyDescent="0.2">
      <c r="A354" s="7">
        <v>42125</v>
      </c>
      <c r="B354" s="9">
        <v>4966.3198240000002</v>
      </c>
      <c r="C354" s="9">
        <f t="shared" si="34"/>
        <v>71.959961000000476</v>
      </c>
      <c r="D354" s="9">
        <v>15.471666769841271</v>
      </c>
      <c r="E354" s="9">
        <f t="shared" si="30"/>
        <v>3190.9273850330378</v>
      </c>
      <c r="F354" s="9">
        <v>22759.030229646145</v>
      </c>
      <c r="G354" s="9">
        <f t="shared" si="35"/>
        <v>150.86096323981943</v>
      </c>
      <c r="H354" s="9">
        <f t="shared" si="31"/>
        <v>0.37443943759235682</v>
      </c>
      <c r="I354" s="9">
        <f t="shared" si="32"/>
        <v>5.249824106711936E-2</v>
      </c>
      <c r="J354" s="9">
        <v>2.6666289999999998E-3</v>
      </c>
      <c r="K354" s="21">
        <v>-7.5534420818980735E-2</v>
      </c>
      <c r="L354" s="9">
        <f t="shared" si="33"/>
        <v>1.9657411859760141E-2</v>
      </c>
      <c r="M354" s="9">
        <v>3.0240212770000001</v>
      </c>
      <c r="N354" s="9">
        <v>2.6950730000000001E-3</v>
      </c>
      <c r="O354" s="21">
        <v>7.0124104102567664</v>
      </c>
    </row>
    <row r="355" spans="1:15" x14ac:dyDescent="0.2">
      <c r="A355" s="7">
        <v>42156</v>
      </c>
      <c r="B355" s="9">
        <v>5094.9399409999996</v>
      </c>
      <c r="C355" s="9">
        <f t="shared" si="34"/>
        <v>128.62011699999948</v>
      </c>
      <c r="D355" s="9">
        <v>15.471666769841271</v>
      </c>
      <c r="E355" s="9">
        <f t="shared" si="30"/>
        <v>12802.571789486588</v>
      </c>
      <c r="F355" s="9">
        <v>22759.030229646145</v>
      </c>
      <c r="G355" s="9">
        <f t="shared" si="35"/>
        <v>150.86096323981943</v>
      </c>
      <c r="H355" s="9">
        <f t="shared" si="31"/>
        <v>0.75001808155161587</v>
      </c>
      <c r="I355" s="9">
        <f t="shared" si="32"/>
        <v>0.42190551335397836</v>
      </c>
      <c r="J355" s="9">
        <v>2.6666289999999998E-3</v>
      </c>
      <c r="K355" s="21">
        <v>-7.5534420818980735E-2</v>
      </c>
      <c r="L355" s="9">
        <f t="shared" si="33"/>
        <v>0.31643676372180052</v>
      </c>
      <c r="M355" s="9">
        <v>3.0240212770000001</v>
      </c>
      <c r="N355" s="9">
        <v>2.6950730000000001E-3</v>
      </c>
      <c r="O355" s="21">
        <v>7.0124104102567664</v>
      </c>
    </row>
    <row r="356" spans="1:15" x14ac:dyDescent="0.2">
      <c r="A356" s="7">
        <v>42186</v>
      </c>
      <c r="B356" s="9">
        <v>5029.0498049999997</v>
      </c>
      <c r="C356" s="9">
        <f t="shared" si="34"/>
        <v>-65.890135999999984</v>
      </c>
      <c r="D356" s="9">
        <v>15.471666769841271</v>
      </c>
      <c r="E356" s="9">
        <f t="shared" si="30"/>
        <v>6619.7429499585496</v>
      </c>
      <c r="F356" s="9">
        <v>22759.030229646145</v>
      </c>
      <c r="G356" s="9">
        <f t="shared" si="35"/>
        <v>150.86096323981943</v>
      </c>
      <c r="H356" s="9">
        <f t="shared" si="31"/>
        <v>-0.53931647407356598</v>
      </c>
      <c r="I356" s="9">
        <f t="shared" si="32"/>
        <v>-0.15686680807666817</v>
      </c>
      <c r="J356" s="9">
        <v>2.6666289999999998E-3</v>
      </c>
      <c r="K356" s="21">
        <v>-7.5534420818980735E-2</v>
      </c>
      <c r="L356" s="9">
        <f t="shared" si="33"/>
        <v>8.4600853831083456E-2</v>
      </c>
      <c r="M356" s="9">
        <v>3.0240212770000001</v>
      </c>
      <c r="N356" s="9">
        <v>2.6950730000000001E-3</v>
      </c>
      <c r="O356" s="21">
        <v>7.0124104102567664</v>
      </c>
    </row>
    <row r="357" spans="1:15" x14ac:dyDescent="0.2">
      <c r="A357" s="7">
        <v>42217</v>
      </c>
      <c r="B357" s="9">
        <v>5134.3398440000001</v>
      </c>
      <c r="C357" s="9">
        <f t="shared" si="34"/>
        <v>105.29003900000043</v>
      </c>
      <c r="D357" s="9">
        <v>15.471666769841271</v>
      </c>
      <c r="E357" s="9">
        <f t="shared" si="30"/>
        <v>8067.3399900754257</v>
      </c>
      <c r="F357" s="9">
        <v>22759.030229646145</v>
      </c>
      <c r="G357" s="9">
        <f t="shared" si="35"/>
        <v>150.86096323981943</v>
      </c>
      <c r="H357" s="9">
        <f t="shared" si="31"/>
        <v>0.59537185963327977</v>
      </c>
      <c r="I357" s="9">
        <f t="shared" si="32"/>
        <v>0.21104006470049877</v>
      </c>
      <c r="J357" s="9">
        <v>2.6666289999999998E-3</v>
      </c>
      <c r="K357" s="21">
        <v>-7.5534420818980735E-2</v>
      </c>
      <c r="L357" s="9">
        <f t="shared" si="33"/>
        <v>0.12564731577786364</v>
      </c>
      <c r="M357" s="9">
        <v>3.0240212770000001</v>
      </c>
      <c r="N357" s="9">
        <v>2.6950730000000001E-3</v>
      </c>
      <c r="O357" s="21">
        <v>7.0124104102567664</v>
      </c>
    </row>
    <row r="358" spans="1:15" x14ac:dyDescent="0.2">
      <c r="A358" s="7">
        <v>42248</v>
      </c>
      <c r="B358" s="9">
        <v>4673.6098629999997</v>
      </c>
      <c r="C358" s="9">
        <f t="shared" si="34"/>
        <v>-460.72998100000041</v>
      </c>
      <c r="D358" s="9">
        <v>15.471666769841271</v>
      </c>
      <c r="E358" s="9">
        <f t="shared" si="30"/>
        <v>226768.00933871235</v>
      </c>
      <c r="F358" s="9">
        <v>22759.030229646145</v>
      </c>
      <c r="G358" s="9">
        <f t="shared" si="35"/>
        <v>150.86096323981943</v>
      </c>
      <c r="H358" s="9">
        <f t="shared" si="31"/>
        <v>-3.1565597722774532</v>
      </c>
      <c r="I358" s="9">
        <f t="shared" si="32"/>
        <v>-31.451549942826645</v>
      </c>
      <c r="J358" s="9">
        <v>2.6666289999999998E-3</v>
      </c>
      <c r="K358" s="21">
        <v>-7.5534420818980735E-2</v>
      </c>
      <c r="L358" s="9">
        <f t="shared" si="33"/>
        <v>99.278697325301835</v>
      </c>
      <c r="M358" s="9">
        <v>3.0240212770000001</v>
      </c>
      <c r="N358" s="9">
        <v>2.6950730000000001E-3</v>
      </c>
      <c r="O358" s="21">
        <v>7.0124104102567664</v>
      </c>
    </row>
    <row r="359" spans="1:15" x14ac:dyDescent="0.2">
      <c r="A359" s="7">
        <v>42278</v>
      </c>
      <c r="B359" s="9">
        <v>4624.4599609999996</v>
      </c>
      <c r="C359" s="9">
        <f t="shared" si="34"/>
        <v>-49.149902000000111</v>
      </c>
      <c r="D359" s="9">
        <v>15.471666769841271</v>
      </c>
      <c r="E359" s="9">
        <f t="shared" si="30"/>
        <v>4175.9471502753395</v>
      </c>
      <c r="F359" s="9">
        <v>22759.030229646145</v>
      </c>
      <c r="G359" s="9">
        <f t="shared" si="35"/>
        <v>150.86096323981943</v>
      </c>
      <c r="H359" s="9">
        <f t="shared" si="31"/>
        <v>-0.42835182397128341</v>
      </c>
      <c r="I359" s="9">
        <f t="shared" si="32"/>
        <v>-7.859625654427263E-2</v>
      </c>
      <c r="J359" s="9">
        <v>2.6666289999999998E-3</v>
      </c>
      <c r="K359" s="21">
        <v>-7.5534420818980735E-2</v>
      </c>
      <c r="L359" s="9">
        <f t="shared" si="33"/>
        <v>3.3666849848054105E-2</v>
      </c>
      <c r="M359" s="9">
        <v>3.0240212770000001</v>
      </c>
      <c r="N359" s="9">
        <v>2.6950730000000001E-3</v>
      </c>
      <c r="O359" s="21">
        <v>7.0124104102567664</v>
      </c>
    </row>
    <row r="360" spans="1:15" x14ac:dyDescent="0.2">
      <c r="A360" s="7">
        <v>42309</v>
      </c>
      <c r="B360" s="9">
        <v>5065.6401370000003</v>
      </c>
      <c r="C360" s="9">
        <f t="shared" si="34"/>
        <v>441.18017600000076</v>
      </c>
      <c r="D360" s="9">
        <v>15.471666769841271</v>
      </c>
      <c r="E360" s="9">
        <f t="shared" si="30"/>
        <v>181227.73483096479</v>
      </c>
      <c r="F360" s="9">
        <v>22759.030229646145</v>
      </c>
      <c r="G360" s="9">
        <f t="shared" si="35"/>
        <v>150.86096323981943</v>
      </c>
      <c r="H360" s="9">
        <f t="shared" si="31"/>
        <v>2.8218599436715954</v>
      </c>
      <c r="I360" s="9">
        <f t="shared" si="32"/>
        <v>22.470170321039561</v>
      </c>
      <c r="J360" s="9">
        <v>2.6666289999999998E-3</v>
      </c>
      <c r="K360" s="21">
        <v>-7.5534420818980735E-2</v>
      </c>
      <c r="L360" s="9">
        <f t="shared" si="33"/>
        <v>63.407673556419859</v>
      </c>
      <c r="M360" s="9">
        <v>3.0240212770000001</v>
      </c>
      <c r="N360" s="9">
        <v>2.6950730000000001E-3</v>
      </c>
      <c r="O360" s="21">
        <v>7.0124104102567664</v>
      </c>
    </row>
    <row r="361" spans="1:15" x14ac:dyDescent="0.2">
      <c r="A361" s="7">
        <v>42339</v>
      </c>
      <c r="B361" s="9">
        <v>5129.6401370000003</v>
      </c>
      <c r="C361" s="9">
        <f t="shared" si="34"/>
        <v>64</v>
      </c>
      <c r="D361" s="9">
        <v>15.471666769841271</v>
      </c>
      <c r="E361" s="9">
        <f t="shared" si="30"/>
        <v>2354.9991260973279</v>
      </c>
      <c r="F361" s="9">
        <v>22759.030229646145</v>
      </c>
      <c r="G361" s="9">
        <f t="shared" si="35"/>
        <v>150.86096323981943</v>
      </c>
      <c r="H361" s="9">
        <f t="shared" si="31"/>
        <v>0.32167588081095971</v>
      </c>
      <c r="I361" s="9">
        <f t="shared" si="32"/>
        <v>3.3285531525399113E-2</v>
      </c>
      <c r="J361" s="9">
        <v>2.6666289999999998E-3</v>
      </c>
      <c r="K361" s="21">
        <v>-7.5534420818980735E-2</v>
      </c>
      <c r="L361" s="9">
        <f t="shared" si="33"/>
        <v>1.0707152671693726E-2</v>
      </c>
      <c r="M361" s="9">
        <v>3.0240212770000001</v>
      </c>
      <c r="N361" s="9">
        <v>2.6950730000000001E-3</v>
      </c>
      <c r="O361" s="21">
        <v>7.0124104102567664</v>
      </c>
    </row>
    <row r="362" spans="1:15" x14ac:dyDescent="0.2">
      <c r="A362" s="7">
        <v>42370</v>
      </c>
      <c r="B362" s="9">
        <v>4897.6499020000001</v>
      </c>
      <c r="C362" s="9">
        <f t="shared" si="34"/>
        <v>-231.99023500000021</v>
      </c>
      <c r="D362" s="9">
        <v>15.471666769841271</v>
      </c>
      <c r="E362" s="9">
        <f t="shared" si="30"/>
        <v>61237.392827546675</v>
      </c>
      <c r="F362" s="9">
        <v>22759.030229646145</v>
      </c>
      <c r="G362" s="9">
        <f t="shared" si="35"/>
        <v>150.86096323981943</v>
      </c>
      <c r="H362" s="9">
        <f t="shared" si="31"/>
        <v>-1.6403309143430185</v>
      </c>
      <c r="I362" s="9">
        <f t="shared" si="32"/>
        <v>-4.4136146204483513</v>
      </c>
      <c r="J362" s="9">
        <v>2.6666289999999998E-3</v>
      </c>
      <c r="K362" s="21">
        <v>-7.5534420818980735E-2</v>
      </c>
      <c r="L362" s="9">
        <f t="shared" si="33"/>
        <v>7.2397885059177582</v>
      </c>
      <c r="M362" s="9">
        <v>3.0240212770000001</v>
      </c>
      <c r="N362" s="9">
        <v>2.6950730000000001E-3</v>
      </c>
      <c r="O362" s="21">
        <v>7.0124104102567664</v>
      </c>
    </row>
    <row r="363" spans="1:15" x14ac:dyDescent="0.2">
      <c r="A363" s="7">
        <v>42401</v>
      </c>
      <c r="B363" s="9">
        <v>4587.5898440000001</v>
      </c>
      <c r="C363" s="9">
        <f t="shared" si="34"/>
        <v>-310.06005800000003</v>
      </c>
      <c r="D363" s="9">
        <v>15.471666769841271</v>
      </c>
      <c r="E363" s="9">
        <f t="shared" si="30"/>
        <v>105970.90383162769</v>
      </c>
      <c r="F363" s="9">
        <v>22759.030229646145</v>
      </c>
      <c r="G363" s="9">
        <f t="shared" si="35"/>
        <v>150.86096323981943</v>
      </c>
      <c r="H363" s="9">
        <f t="shared" si="31"/>
        <v>-2.1578261054342645</v>
      </c>
      <c r="I363" s="9">
        <f t="shared" si="32"/>
        <v>-10.04729904556682</v>
      </c>
      <c r="J363" s="9">
        <v>2.6666289999999998E-3</v>
      </c>
      <c r="K363" s="21">
        <v>-7.5534420818980735E-2</v>
      </c>
      <c r="L363" s="9">
        <f t="shared" si="33"/>
        <v>21.680324169628854</v>
      </c>
      <c r="M363" s="9">
        <v>3.0240212770000001</v>
      </c>
      <c r="N363" s="9">
        <v>2.6950730000000001E-3</v>
      </c>
      <c r="O363" s="21">
        <v>7.0124104102567664</v>
      </c>
    </row>
    <row r="364" spans="1:15" x14ac:dyDescent="0.2">
      <c r="A364" s="7">
        <v>42430</v>
      </c>
      <c r="B364" s="9">
        <v>4596.0097660000001</v>
      </c>
      <c r="C364" s="9">
        <f t="shared" si="34"/>
        <v>8.4199220000000423</v>
      </c>
      <c r="D364" s="9">
        <v>15.471666769841271</v>
      </c>
      <c r="E364" s="9">
        <f t="shared" si="30"/>
        <v>49.727104298983122</v>
      </c>
      <c r="F364" s="9">
        <v>22759.030229646145</v>
      </c>
      <c r="G364" s="9">
        <f t="shared" si="35"/>
        <v>150.86096323981943</v>
      </c>
      <c r="H364" s="9">
        <f t="shared" si="31"/>
        <v>-4.6743336502705929E-2</v>
      </c>
      <c r="I364" s="9">
        <f t="shared" si="32"/>
        <v>-1.0213136263269782E-4</v>
      </c>
      <c r="J364" s="9">
        <v>2.6666289999999998E-3</v>
      </c>
      <c r="K364" s="21">
        <v>-7.5534420818980735E-2</v>
      </c>
      <c r="L364" s="9">
        <f t="shared" si="33"/>
        <v>4.7739606510200806E-6</v>
      </c>
      <c r="M364" s="9">
        <v>3.0240212770000001</v>
      </c>
      <c r="N364" s="9">
        <v>2.6950730000000001E-3</v>
      </c>
      <c r="O364" s="21">
        <v>7.0124104102567664</v>
      </c>
    </row>
    <row r="365" spans="1:15" x14ac:dyDescent="0.2">
      <c r="A365" s="7">
        <v>42461</v>
      </c>
      <c r="B365" s="9">
        <v>4842.5498049999997</v>
      </c>
      <c r="C365" s="9">
        <f t="shared" si="34"/>
        <v>246.54003899999952</v>
      </c>
      <c r="D365" s="9">
        <v>15.471666769841271</v>
      </c>
      <c r="E365" s="9">
        <f t="shared" si="30"/>
        <v>53392.59264509497</v>
      </c>
      <c r="F365" s="9">
        <v>22759.030229646145</v>
      </c>
      <c r="G365" s="9">
        <f t="shared" si="35"/>
        <v>150.86096323981943</v>
      </c>
      <c r="H365" s="9">
        <f t="shared" si="31"/>
        <v>1.5316644363647298</v>
      </c>
      <c r="I365" s="9">
        <f t="shared" si="32"/>
        <v>3.5932785577688691</v>
      </c>
      <c r="J365" s="9">
        <v>2.6666289999999998E-3</v>
      </c>
      <c r="K365" s="21">
        <v>-7.5534420818980735E-2</v>
      </c>
      <c r="L365" s="9">
        <f t="shared" si="33"/>
        <v>5.5036969768865243</v>
      </c>
      <c r="M365" s="9">
        <v>3.0240212770000001</v>
      </c>
      <c r="N365" s="9">
        <v>2.6950730000000001E-3</v>
      </c>
      <c r="O365" s="21">
        <v>7.0124104102567664</v>
      </c>
    </row>
    <row r="366" spans="1:15" x14ac:dyDescent="0.2">
      <c r="A366" s="7">
        <v>42491</v>
      </c>
      <c r="B366" s="9">
        <v>4786.5498049999997</v>
      </c>
      <c r="C366" s="9">
        <f t="shared" si="34"/>
        <v>-56</v>
      </c>
      <c r="D366" s="9">
        <v>15.471666769841271</v>
      </c>
      <c r="E366" s="9">
        <f t="shared" si="30"/>
        <v>5108.1991508592337</v>
      </c>
      <c r="F366" s="9">
        <v>22759.030229646145</v>
      </c>
      <c r="G366" s="9">
        <f t="shared" si="35"/>
        <v>150.86096323981943</v>
      </c>
      <c r="H366" s="9">
        <f t="shared" si="31"/>
        <v>-0.47375852066001184</v>
      </c>
      <c r="I366" s="9">
        <f t="shared" si="32"/>
        <v>-0.10633374306939553</v>
      </c>
      <c r="J366" s="9">
        <v>2.6666289999999998E-3</v>
      </c>
      <c r="K366" s="21">
        <v>-7.5534420818980735E-2</v>
      </c>
      <c r="L366" s="9">
        <f t="shared" si="33"/>
        <v>5.0376516812798609E-2</v>
      </c>
      <c r="M366" s="9">
        <v>3.0240212770000001</v>
      </c>
      <c r="N366" s="9">
        <v>2.6950730000000001E-3</v>
      </c>
      <c r="O366" s="21">
        <v>7.0124104102567664</v>
      </c>
    </row>
    <row r="367" spans="1:15" x14ac:dyDescent="0.2">
      <c r="A367" s="7">
        <v>42522</v>
      </c>
      <c r="B367" s="9">
        <v>4928.9702150000003</v>
      </c>
      <c r="C367" s="9">
        <f t="shared" si="34"/>
        <v>142.42041000000063</v>
      </c>
      <c r="D367" s="9">
        <v>15.471666769841271</v>
      </c>
      <c r="E367" s="9">
        <f t="shared" si="30"/>
        <v>16115.983407716929</v>
      </c>
      <c r="F367" s="9">
        <v>22759.030229646145</v>
      </c>
      <c r="G367" s="9">
        <f t="shared" si="35"/>
        <v>150.86096323981943</v>
      </c>
      <c r="H367" s="9">
        <f t="shared" si="31"/>
        <v>0.84149497990644873</v>
      </c>
      <c r="I367" s="9">
        <f t="shared" si="32"/>
        <v>0.5958742089187985</v>
      </c>
      <c r="J367" s="9">
        <v>2.6666289999999998E-3</v>
      </c>
      <c r="K367" s="21">
        <v>-7.5534420818980735E-2</v>
      </c>
      <c r="L367" s="9">
        <f t="shared" si="33"/>
        <v>0.50142515546089539</v>
      </c>
      <c r="M367" s="9">
        <v>3.0240212770000001</v>
      </c>
      <c r="N367" s="9">
        <v>2.6950730000000001E-3</v>
      </c>
      <c r="O367" s="21">
        <v>7.0124104102567664</v>
      </c>
    </row>
    <row r="368" spans="1:15" x14ac:dyDescent="0.2">
      <c r="A368" s="7">
        <v>42552</v>
      </c>
      <c r="B368" s="9">
        <v>4837.1801759999998</v>
      </c>
      <c r="C368" s="9">
        <f t="shared" si="34"/>
        <v>-91.790039000000434</v>
      </c>
      <c r="D368" s="9">
        <v>15.471666769841271</v>
      </c>
      <c r="E368" s="9">
        <f t="shared" si="30"/>
        <v>11505.073524656094</v>
      </c>
      <c r="F368" s="9">
        <v>22759.030229646145</v>
      </c>
      <c r="G368" s="9">
        <f t="shared" si="35"/>
        <v>150.86096323981943</v>
      </c>
      <c r="H368" s="9">
        <f t="shared" si="31"/>
        <v>-0.71099708941491246</v>
      </c>
      <c r="I368" s="9">
        <f t="shared" si="32"/>
        <v>-0.35942101693241757</v>
      </c>
      <c r="J368" s="9">
        <v>2.6666289999999998E-3</v>
      </c>
      <c r="K368" s="21">
        <v>-7.5534420818980735E-2</v>
      </c>
      <c r="L368" s="9">
        <f t="shared" si="33"/>
        <v>0.25554729691349681</v>
      </c>
      <c r="M368" s="9">
        <v>3.0240212770000001</v>
      </c>
      <c r="N368" s="9">
        <v>2.6950730000000001E-3</v>
      </c>
      <c r="O368" s="21">
        <v>7.0124104102567664</v>
      </c>
    </row>
    <row r="369" spans="1:15" x14ac:dyDescent="0.2">
      <c r="A369" s="7">
        <v>42583</v>
      </c>
      <c r="B369" s="9">
        <v>5167.419922</v>
      </c>
      <c r="C369" s="9">
        <f t="shared" si="34"/>
        <v>330.2397460000002</v>
      </c>
      <c r="D369" s="9">
        <v>15.471666769841271</v>
      </c>
      <c r="E369" s="9">
        <f t="shared" si="30"/>
        <v>99078.943702243618</v>
      </c>
      <c r="F369" s="9">
        <v>22759.030229646145</v>
      </c>
      <c r="G369" s="9">
        <f t="shared" si="35"/>
        <v>150.86096323981943</v>
      </c>
      <c r="H369" s="9">
        <f t="shared" si="31"/>
        <v>2.0864779892050733</v>
      </c>
      <c r="I369" s="9">
        <f t="shared" si="32"/>
        <v>9.0832532468424958</v>
      </c>
      <c r="J369" s="9">
        <v>2.6666289999999998E-3</v>
      </c>
      <c r="K369" s="21">
        <v>-7.5534420818980735E-2</v>
      </c>
      <c r="L369" s="9">
        <f t="shared" si="33"/>
        <v>18.952007969912383</v>
      </c>
      <c r="M369" s="9">
        <v>3.0240212770000001</v>
      </c>
      <c r="N369" s="9">
        <v>2.6950730000000001E-3</v>
      </c>
      <c r="O369" s="21">
        <v>7.0124104102567664</v>
      </c>
    </row>
    <row r="370" spans="1:15" x14ac:dyDescent="0.2">
      <c r="A370" s="7">
        <v>42614</v>
      </c>
      <c r="B370" s="9">
        <v>5218.2797849999997</v>
      </c>
      <c r="C370" s="9">
        <f t="shared" si="34"/>
        <v>50.859862999999677</v>
      </c>
      <c r="D370" s="9">
        <v>15.471666769841271</v>
      </c>
      <c r="E370" s="9">
        <f t="shared" si="30"/>
        <v>1252.3244324241978</v>
      </c>
      <c r="F370" s="9">
        <v>22759.030229646145</v>
      </c>
      <c r="G370" s="9">
        <f t="shared" si="35"/>
        <v>150.86096323981943</v>
      </c>
      <c r="H370" s="9">
        <f t="shared" si="31"/>
        <v>0.23457490572894452</v>
      </c>
      <c r="I370" s="9">
        <f t="shared" si="32"/>
        <v>1.2907574826949359E-2</v>
      </c>
      <c r="J370" s="9">
        <v>2.6666289999999998E-3</v>
      </c>
      <c r="K370" s="21">
        <v>-7.5534420818980735E-2</v>
      </c>
      <c r="L370" s="9">
        <f t="shared" si="33"/>
        <v>3.0277931482209433E-3</v>
      </c>
      <c r="M370" s="9">
        <v>3.0240212770000001</v>
      </c>
      <c r="N370" s="9">
        <v>2.6950730000000001E-3</v>
      </c>
      <c r="O370" s="21">
        <v>7.0124104102567664</v>
      </c>
    </row>
    <row r="371" spans="1:15" x14ac:dyDescent="0.2">
      <c r="A371" s="7">
        <v>42644</v>
      </c>
      <c r="B371" s="9">
        <v>5300.2900390000004</v>
      </c>
      <c r="C371" s="9">
        <f t="shared" si="34"/>
        <v>82.010254000000714</v>
      </c>
      <c r="D371" s="9">
        <v>15.471666769841271</v>
      </c>
      <c r="E371" s="9">
        <f t="shared" si="30"/>
        <v>4427.3835905855367</v>
      </c>
      <c r="F371" s="9">
        <v>22759.030229646145</v>
      </c>
      <c r="G371" s="9">
        <f t="shared" si="35"/>
        <v>150.86096323981943</v>
      </c>
      <c r="H371" s="9">
        <f t="shared" si="31"/>
        <v>0.4410590109012158</v>
      </c>
      <c r="I371" s="9">
        <f t="shared" si="32"/>
        <v>8.5800555104508527E-2</v>
      </c>
      <c r="J371" s="9">
        <v>2.6666289999999998E-3</v>
      </c>
      <c r="K371" s="21">
        <v>-7.5534420818980735E-2</v>
      </c>
      <c r="L371" s="9">
        <f t="shared" si="33"/>
        <v>3.7843107969169794E-2</v>
      </c>
      <c r="M371" s="9">
        <v>3.0240212770000001</v>
      </c>
      <c r="N371" s="9">
        <v>2.6950730000000001E-3</v>
      </c>
      <c r="O371" s="21">
        <v>7.0124104102567664</v>
      </c>
    </row>
    <row r="372" spans="1:15" x14ac:dyDescent="0.2">
      <c r="A372" s="7">
        <v>42675</v>
      </c>
      <c r="B372" s="9">
        <v>5199.7700199999999</v>
      </c>
      <c r="C372" s="9">
        <f t="shared" si="34"/>
        <v>-100.5200190000005</v>
      </c>
      <c r="D372" s="9">
        <v>15.471666769841271</v>
      </c>
      <c r="E372" s="9">
        <f t="shared" si="30"/>
        <v>13454.071167729717</v>
      </c>
      <c r="F372" s="9">
        <v>22759.030229646145</v>
      </c>
      <c r="G372" s="9">
        <f t="shared" si="35"/>
        <v>150.86096323981943</v>
      </c>
      <c r="H372" s="9">
        <f t="shared" si="31"/>
        <v>-0.76886480954952585</v>
      </c>
      <c r="I372" s="9">
        <f t="shared" si="32"/>
        <v>-0.45451681208136907</v>
      </c>
      <c r="J372" s="9">
        <v>2.6666289999999998E-3</v>
      </c>
      <c r="K372" s="21">
        <v>-7.5534420818980735E-2</v>
      </c>
      <c r="L372" s="9">
        <f t="shared" si="33"/>
        <v>0.34946198215799951</v>
      </c>
      <c r="M372" s="9">
        <v>3.0240212770000001</v>
      </c>
      <c r="N372" s="9">
        <v>2.6950730000000001E-3</v>
      </c>
      <c r="O372" s="21">
        <v>7.0124104102567664</v>
      </c>
    </row>
    <row r="373" spans="1:15" x14ac:dyDescent="0.2">
      <c r="A373" s="7">
        <v>42705</v>
      </c>
      <c r="B373" s="9">
        <v>5323.8798829999996</v>
      </c>
      <c r="C373" s="9">
        <f t="shared" si="34"/>
        <v>124.10986299999968</v>
      </c>
      <c r="D373" s="9">
        <v>15.471666769841271</v>
      </c>
      <c r="E373" s="9">
        <f t="shared" si="30"/>
        <v>11802.257680142402</v>
      </c>
      <c r="F373" s="9">
        <v>22759.030229646145</v>
      </c>
      <c r="G373" s="9">
        <f t="shared" si="35"/>
        <v>150.86096323981943</v>
      </c>
      <c r="H373" s="9">
        <f t="shared" si="31"/>
        <v>0.72012132162685005</v>
      </c>
      <c r="I373" s="9">
        <f t="shared" si="32"/>
        <v>0.3734367111887672</v>
      </c>
      <c r="J373" s="9">
        <v>2.6666289999999998E-3</v>
      </c>
      <c r="K373" s="21">
        <v>-7.5534420818980735E-2</v>
      </c>
      <c r="L373" s="9">
        <f t="shared" si="33"/>
        <v>0.26891973800523933</v>
      </c>
      <c r="M373" s="9">
        <v>3.0240212770000001</v>
      </c>
      <c r="N373" s="9">
        <v>2.6950730000000001E-3</v>
      </c>
      <c r="O373" s="21">
        <v>7.0124104102567664</v>
      </c>
    </row>
    <row r="374" spans="1:15" x14ac:dyDescent="0.2">
      <c r="A374" s="7">
        <v>42736</v>
      </c>
      <c r="B374" s="9">
        <v>5425.6201170000004</v>
      </c>
      <c r="C374" s="9">
        <f t="shared" si="34"/>
        <v>101.74023400000078</v>
      </c>
      <c r="D374" s="9">
        <v>15.471666769841271</v>
      </c>
      <c r="E374" s="9">
        <f t="shared" si="30"/>
        <v>7442.2656919445508</v>
      </c>
      <c r="F374" s="9">
        <v>22759.030229646145</v>
      </c>
      <c r="G374" s="9">
        <f t="shared" si="35"/>
        <v>150.86096323981943</v>
      </c>
      <c r="H374" s="9">
        <f t="shared" si="31"/>
        <v>0.57184155117066826</v>
      </c>
      <c r="I374" s="9">
        <f t="shared" si="32"/>
        <v>0.18699376531264386</v>
      </c>
      <c r="J374" s="9">
        <v>2.6666289999999998E-3</v>
      </c>
      <c r="K374" s="21">
        <v>-7.5534420818980735E-2</v>
      </c>
      <c r="L374" s="9">
        <f t="shared" si="33"/>
        <v>0.10693080481562617</v>
      </c>
      <c r="M374" s="9">
        <v>3.0240212770000001</v>
      </c>
      <c r="N374" s="9">
        <v>2.6950730000000001E-3</v>
      </c>
      <c r="O374" s="21">
        <v>7.0124104102567664</v>
      </c>
    </row>
    <row r="375" spans="1:15" x14ac:dyDescent="0.2">
      <c r="A375" s="7">
        <v>42767</v>
      </c>
      <c r="B375" s="9">
        <v>5654.5097660000001</v>
      </c>
      <c r="C375" s="9">
        <f t="shared" si="34"/>
        <v>228.88964899999974</v>
      </c>
      <c r="D375" s="9">
        <v>15.471666769841271</v>
      </c>
      <c r="E375" s="9">
        <f t="shared" si="30"/>
        <v>45547.235139192235</v>
      </c>
      <c r="F375" s="9">
        <v>22759.030229646145</v>
      </c>
      <c r="G375" s="9">
        <f t="shared" si="35"/>
        <v>150.86096323981943</v>
      </c>
      <c r="H375" s="9">
        <f t="shared" si="31"/>
        <v>1.4146667079865711</v>
      </c>
      <c r="I375" s="9">
        <f t="shared" si="32"/>
        <v>2.8311468697079527</v>
      </c>
      <c r="J375" s="9">
        <v>2.6666289999999998E-3</v>
      </c>
      <c r="K375" s="21">
        <v>-7.5534420818980735E-2</v>
      </c>
      <c r="L375" s="9">
        <f t="shared" si="33"/>
        <v>4.0051292219962349</v>
      </c>
      <c r="M375" s="9">
        <v>3.0240212770000001</v>
      </c>
      <c r="N375" s="9">
        <v>2.6950730000000001E-3</v>
      </c>
      <c r="O375" s="21">
        <v>7.0124104102567664</v>
      </c>
    </row>
    <row r="376" spans="1:15" x14ac:dyDescent="0.2">
      <c r="A376" s="7">
        <v>42795</v>
      </c>
      <c r="B376" s="9">
        <v>5874.8598629999997</v>
      </c>
      <c r="C376" s="9">
        <f t="shared" si="34"/>
        <v>220.35009699999955</v>
      </c>
      <c r="D376" s="9">
        <v>15.471666769841271</v>
      </c>
      <c r="E376" s="9">
        <f t="shared" si="30"/>
        <v>41975.171173573828</v>
      </c>
      <c r="F376" s="9">
        <v>22759.030229646145</v>
      </c>
      <c r="G376" s="9">
        <f t="shared" si="35"/>
        <v>150.86096323981943</v>
      </c>
      <c r="H376" s="9">
        <f t="shared" si="31"/>
        <v>1.3580612627036512</v>
      </c>
      <c r="I376" s="9">
        <f t="shared" si="32"/>
        <v>2.5047136627082849</v>
      </c>
      <c r="J376" s="9">
        <v>2.6666289999999998E-3</v>
      </c>
      <c r="K376" s="21">
        <v>-7.5534420818980735E-2</v>
      </c>
      <c r="L376" s="9">
        <f t="shared" si="33"/>
        <v>3.4015545994887009</v>
      </c>
      <c r="M376" s="9">
        <v>3.0240212770000001</v>
      </c>
      <c r="N376" s="9">
        <v>2.6950730000000001E-3</v>
      </c>
      <c r="O376" s="21">
        <v>7.0124104102567664</v>
      </c>
    </row>
    <row r="377" spans="1:15" x14ac:dyDescent="0.2">
      <c r="A377" s="7">
        <v>42826</v>
      </c>
      <c r="B377" s="9">
        <v>5917.3198240000002</v>
      </c>
      <c r="C377" s="9">
        <f t="shared" si="34"/>
        <v>42.459961000000476</v>
      </c>
      <c r="D377" s="9">
        <v>15.471666769841271</v>
      </c>
      <c r="E377" s="9">
        <f t="shared" si="30"/>
        <v>728.36802545364469</v>
      </c>
      <c r="F377" s="9">
        <v>22759.030229646145</v>
      </c>
      <c r="G377" s="9">
        <f t="shared" si="35"/>
        <v>150.86096323981943</v>
      </c>
      <c r="H377" s="9">
        <f t="shared" si="31"/>
        <v>0.17889514723074301</v>
      </c>
      <c r="I377" s="9">
        <f t="shared" si="32"/>
        <v>5.7252661399413785E-3</v>
      </c>
      <c r="J377" s="9">
        <v>2.6666289999999998E-3</v>
      </c>
      <c r="K377" s="21">
        <v>-7.5534420818980735E-2</v>
      </c>
      <c r="L377" s="9">
        <f t="shared" si="33"/>
        <v>1.0242223290400007E-3</v>
      </c>
      <c r="M377" s="9">
        <v>3.0240212770000001</v>
      </c>
      <c r="N377" s="9">
        <v>2.6950730000000001E-3</v>
      </c>
      <c r="O377" s="21">
        <v>7.0124104102567664</v>
      </c>
    </row>
    <row r="378" spans="1:15" x14ac:dyDescent="0.2">
      <c r="A378" s="7">
        <v>42856</v>
      </c>
      <c r="B378" s="9">
        <v>6067.5600590000004</v>
      </c>
      <c r="C378" s="9">
        <f t="shared" si="34"/>
        <v>150.24023500000021</v>
      </c>
      <c r="D378" s="9">
        <v>15.471666769841271</v>
      </c>
      <c r="E378" s="9">
        <f t="shared" si="30"/>
        <v>18162.566982807002</v>
      </c>
      <c r="F378" s="9">
        <v>22759.030229646145</v>
      </c>
      <c r="G378" s="9">
        <f t="shared" si="35"/>
        <v>150.86096323981943</v>
      </c>
      <c r="H378" s="9">
        <f t="shared" si="31"/>
        <v>0.89332962839380214</v>
      </c>
      <c r="I378" s="9">
        <f t="shared" si="32"/>
        <v>0.71291083362126129</v>
      </c>
      <c r="J378" s="9">
        <v>2.6666289999999998E-3</v>
      </c>
      <c r="K378" s="21">
        <v>-7.5534420818980735E-2</v>
      </c>
      <c r="L378" s="9">
        <f t="shared" si="33"/>
        <v>0.63686437007679708</v>
      </c>
      <c r="M378" s="9">
        <v>3.0240212770000001</v>
      </c>
      <c r="N378" s="9">
        <v>2.6950730000000001E-3</v>
      </c>
      <c r="O378" s="21">
        <v>7.0124104102567664</v>
      </c>
    </row>
    <row r="379" spans="1:15" x14ac:dyDescent="0.2">
      <c r="A379" s="7">
        <v>42887</v>
      </c>
      <c r="B379" s="9">
        <v>6215.9101559999999</v>
      </c>
      <c r="C379" s="9">
        <f t="shared" si="34"/>
        <v>148.35009699999955</v>
      </c>
      <c r="D379" s="9">
        <v>15.471666769841271</v>
      </c>
      <c r="E379" s="9">
        <f t="shared" si="30"/>
        <v>17656.67722043104</v>
      </c>
      <c r="F379" s="9">
        <v>22759.030229646145</v>
      </c>
      <c r="G379" s="9">
        <f t="shared" si="35"/>
        <v>150.86096323981943</v>
      </c>
      <c r="H379" s="9">
        <f t="shared" si="31"/>
        <v>0.88080062182106822</v>
      </c>
      <c r="I379" s="9">
        <f t="shared" si="32"/>
        <v>0.68333369735549354</v>
      </c>
      <c r="J379" s="9">
        <v>2.6666289999999998E-3</v>
      </c>
      <c r="K379" s="21">
        <v>-7.5534420818980735E-2</v>
      </c>
      <c r="L379" s="9">
        <f t="shared" si="33"/>
        <v>0.60188074554200832</v>
      </c>
      <c r="M379" s="9">
        <v>3.0240212770000001</v>
      </c>
      <c r="N379" s="9">
        <v>2.6950730000000001E-3</v>
      </c>
      <c r="O379" s="21">
        <v>7.0124104102567664</v>
      </c>
    </row>
    <row r="380" spans="1:15" x14ac:dyDescent="0.2">
      <c r="A380" s="7">
        <v>42917</v>
      </c>
      <c r="B380" s="9">
        <v>6173.2900390000004</v>
      </c>
      <c r="C380" s="9">
        <f t="shared" si="34"/>
        <v>-42.620116999999482</v>
      </c>
      <c r="D380" s="9">
        <v>15.471666769841271</v>
      </c>
      <c r="E380" s="9">
        <f t="shared" si="30"/>
        <v>3374.6553415619333</v>
      </c>
      <c r="F380" s="9">
        <v>22759.030229646145</v>
      </c>
      <c r="G380" s="9">
        <f t="shared" si="35"/>
        <v>150.86096323981943</v>
      </c>
      <c r="H380" s="9">
        <f t="shared" si="31"/>
        <v>-0.38506836044453646</v>
      </c>
      <c r="I380" s="9">
        <f t="shared" si="32"/>
        <v>-5.7097028578482395E-2</v>
      </c>
      <c r="J380" s="9">
        <v>2.6666289999999998E-3</v>
      </c>
      <c r="K380" s="21">
        <v>-7.5534420818980735E-2</v>
      </c>
      <c r="L380" s="9">
        <f t="shared" si="33"/>
        <v>2.1986259180971059E-2</v>
      </c>
      <c r="M380" s="9">
        <v>3.0240212770000001</v>
      </c>
      <c r="N380" s="9">
        <v>2.6950730000000001E-3</v>
      </c>
      <c r="O380" s="21">
        <v>7.0124104102567664</v>
      </c>
    </row>
    <row r="381" spans="1:15" x14ac:dyDescent="0.2">
      <c r="A381" s="14" t="s">
        <v>5</v>
      </c>
      <c r="B381" s="19"/>
      <c r="C381" s="9">
        <f>SUM(C3:C380)</f>
        <v>5848.2900390000004</v>
      </c>
      <c r="D381" s="12"/>
      <c r="E381" s="9">
        <f>SUM(E3:E380)</f>
        <v>8580154.3965765964</v>
      </c>
      <c r="F381" s="12"/>
      <c r="G381" s="12"/>
      <c r="H381" s="12"/>
      <c r="I381" s="9">
        <f>SUM(I3:I380)</f>
        <v>-28.325807909154495</v>
      </c>
      <c r="J381" s="12"/>
      <c r="K381" s="12"/>
      <c r="L381" s="9">
        <f>SUM(L3:L380)</f>
        <v>3723.9923997851411</v>
      </c>
      <c r="M381" s="12"/>
      <c r="N381" s="12"/>
      <c r="O381" s="12"/>
    </row>
  </sheetData>
  <mergeCells count="1">
    <mergeCell ref="Q1:R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D1" workbookViewId="0">
      <selection activeCell="R2" sqref="R2:R6"/>
    </sheetView>
  </sheetViews>
  <sheetFormatPr baseColWidth="10" defaultColWidth="9.1640625" defaultRowHeight="16" x14ac:dyDescent="0.2"/>
  <cols>
    <col min="2" max="2" width="17.5" customWidth="1"/>
    <col min="3" max="3" width="10.1640625" customWidth="1"/>
    <col min="4" max="4" width="11.5" customWidth="1"/>
    <col min="5" max="5" width="14.1640625" customWidth="1"/>
    <col min="6" max="6" width="13.33203125" customWidth="1"/>
    <col min="7" max="7" width="12.33203125" customWidth="1"/>
    <col min="8" max="8" width="16" customWidth="1"/>
    <col min="9" max="9" width="16.83203125" customWidth="1"/>
    <col min="10" max="10" width="15.33203125" customWidth="1"/>
    <col min="11" max="11" width="15" customWidth="1"/>
    <col min="12" max="12" width="15.5" customWidth="1"/>
    <col min="13" max="13" width="16.6640625" customWidth="1"/>
    <col min="14" max="14" width="21.5" customWidth="1"/>
    <col min="15" max="15" width="15" customWidth="1"/>
    <col min="17" max="17" width="20.83203125" customWidth="1"/>
    <col min="18" max="18" width="35.5" customWidth="1"/>
    <col min="257" max="258" width="8.83203125" customWidth="1"/>
    <col min="260" max="260" width="8.83203125" customWidth="1"/>
    <col min="262" max="269" width="8.83203125" customWidth="1"/>
    <col min="271" max="276" width="8.83203125" customWidth="1"/>
    <col min="278" max="279" width="8.83203125" customWidth="1"/>
    <col min="285" max="285" width="8.83203125" customWidth="1"/>
    <col min="287" max="287" width="8.83203125" customWidth="1"/>
    <col min="289" max="289" width="8.83203125" customWidth="1"/>
    <col min="292" max="292" width="8.83203125" customWidth="1"/>
    <col min="294" max="296" width="8.83203125" customWidth="1"/>
    <col min="298" max="300" width="8.83203125" customWidth="1"/>
    <col min="302" max="303" width="8.83203125" customWidth="1"/>
    <col min="306" max="308" width="8.83203125" customWidth="1"/>
    <col min="310" max="310" width="8.83203125" customWidth="1"/>
    <col min="312" max="312" width="8.83203125" customWidth="1"/>
    <col min="314" max="316" width="8.83203125" customWidth="1"/>
    <col min="318" max="320" width="8.83203125" customWidth="1"/>
    <col min="322" max="324" width="8.83203125" customWidth="1"/>
    <col min="326" max="327" width="8.83203125" customWidth="1"/>
    <col min="329" max="329" width="8.83203125" customWidth="1"/>
    <col min="332" max="332" width="8.83203125" customWidth="1"/>
    <col min="334" max="336" width="8.83203125" customWidth="1"/>
    <col min="338" max="340" width="8.83203125" customWidth="1"/>
    <col min="342" max="343" width="8.83203125" customWidth="1"/>
    <col min="350" max="351" width="8.83203125" customWidth="1"/>
    <col min="358" max="359" width="8.83203125" customWidth="1"/>
    <col min="362" max="362" width="8.83203125" customWidth="1"/>
    <col min="366" max="373" width="8.83203125" customWidth="1"/>
    <col min="375" max="435" width="8.83203125" customWidth="1"/>
    <col min="443" max="443" width="8.83203125" customWidth="1"/>
    <col min="445" max="447" width="8.83203125" customWidth="1"/>
    <col min="449" max="449" width="8.83203125" customWidth="1"/>
    <col min="451" max="452" width="8.83203125" customWidth="1"/>
    <col min="457" max="457" width="8.83203125" customWidth="1"/>
    <col min="459" max="470" width="8.83203125" customWidth="1"/>
    <col min="472" max="476" width="8.83203125" customWidth="1"/>
    <col min="479" max="495" width="8.83203125" customWidth="1"/>
    <col min="497" max="497" width="8.83203125" customWidth="1"/>
    <col min="501" max="501" width="8.83203125" customWidth="1"/>
    <col min="505" max="687" width="8.83203125" customWidth="1"/>
    <col min="690" max="690" width="8.83203125" customWidth="1"/>
    <col min="693" max="693" width="8.83203125" customWidth="1"/>
    <col min="695" max="763" width="8.83203125" customWidth="1"/>
    <col min="765" max="765" width="8.83203125" customWidth="1"/>
    <col min="767" max="767" width="8.83203125" customWidth="1"/>
    <col min="769" max="773" width="8.83203125" customWidth="1"/>
    <col min="775" max="776" width="8.83203125" customWidth="1"/>
    <col min="778" max="779" width="8.83203125" customWidth="1"/>
    <col min="781" max="783" width="8.83203125" customWidth="1"/>
    <col min="785" max="817" width="8.83203125" customWidth="1"/>
    <col min="819" max="819" width="8.83203125" customWidth="1"/>
    <col min="821" max="823" width="8.83203125" customWidth="1"/>
    <col min="825" max="825" width="8.83203125" customWidth="1"/>
    <col min="827" max="828" width="8.83203125" customWidth="1"/>
    <col min="832" max="835" width="8.83203125" customWidth="1"/>
    <col min="837" max="838" width="8.83203125" customWidth="1"/>
    <col min="841" max="841" width="8.83203125" customWidth="1"/>
    <col min="844" max="845" width="8.83203125" customWidth="1"/>
    <col min="863" max="888" width="8.83203125" customWidth="1"/>
    <col min="890" max="890" width="8.83203125" customWidth="1"/>
    <col min="892" max="892" width="8.83203125" customWidth="1"/>
    <col min="894" max="894" width="8.83203125" customWidth="1"/>
    <col min="896" max="899" width="8.83203125" customWidth="1"/>
    <col min="902" max="903" width="8.83203125" customWidth="1"/>
    <col min="906" max="907" width="8.83203125" customWidth="1"/>
    <col min="909" max="909" width="8.83203125" customWidth="1"/>
    <col min="927" max="1019" width="8.83203125" customWidth="1"/>
    <col min="1021" max="1021" width="8.83203125" customWidth="1"/>
    <col min="1023" max="1023" width="8.83203125" customWidth="1"/>
    <col min="1025" max="1029" width="8.83203125" customWidth="1"/>
    <col min="1031" max="1032" width="8.83203125" customWidth="1"/>
    <col min="1034" max="1035" width="8.83203125" customWidth="1"/>
    <col min="1037" max="1039" width="8.83203125" customWidth="1"/>
    <col min="1041" max="1073" width="8.83203125" customWidth="1"/>
    <col min="1075" max="1075" width="8.83203125" customWidth="1"/>
    <col min="1077" max="1079" width="8.83203125" customWidth="1"/>
    <col min="1081" max="1081" width="8.83203125" customWidth="1"/>
    <col min="1083" max="1084" width="8.83203125" customWidth="1"/>
    <col min="1088" max="1091" width="8.83203125" customWidth="1"/>
    <col min="1093" max="1094" width="8.83203125" customWidth="1"/>
    <col min="1097" max="1097" width="8.83203125" customWidth="1"/>
    <col min="1100" max="1101" width="8.83203125" customWidth="1"/>
    <col min="1119" max="1141" width="8.83203125" customWidth="1"/>
    <col min="1143" max="1143" width="8.83203125" customWidth="1"/>
    <col min="1145" max="1149" width="8.83203125" customWidth="1"/>
    <col min="1151" max="1154" width="8.83203125" customWidth="1"/>
    <col min="1157" max="1159" width="8.83203125" customWidth="1"/>
    <col min="1163" max="1163" width="8.83203125" customWidth="1"/>
    <col min="1165" max="1165" width="8.83203125" customWidth="1"/>
    <col min="1167" max="1167" width="8.83203125" customWidth="1"/>
    <col min="1183" max="1202" width="8.83203125" customWidth="1"/>
    <col min="1206" max="1209" width="8.83203125" customWidth="1"/>
    <col min="1211" max="1212" width="8.83203125" customWidth="1"/>
    <col min="1214" max="1214" width="8.83203125" customWidth="1"/>
    <col min="1223" max="1223" width="8.83203125" customWidth="1"/>
    <col min="1225" max="1225" width="8.83203125" customWidth="1"/>
    <col min="1228" max="1229" width="8.83203125" customWidth="1"/>
    <col min="1247" max="1266" width="8.83203125" customWidth="1"/>
    <col min="1268" max="1269" width="8.83203125" customWidth="1"/>
    <col min="1272" max="1272" width="8.83203125" customWidth="1"/>
    <col min="1274" max="1277" width="8.83203125" customWidth="1"/>
    <col min="1279" max="1282" width="8.83203125" customWidth="1"/>
    <col min="1285" max="1287" width="8.83203125" customWidth="1"/>
    <col min="1291" max="1291" width="8.83203125" customWidth="1"/>
    <col min="1293" max="1293" width="8.83203125" customWidth="1"/>
    <col min="1295" max="1295" width="8.83203125" customWidth="1"/>
    <col min="1311" max="1327" width="8.83203125" customWidth="1"/>
    <col min="1330" max="1331" width="8.83203125" customWidth="1"/>
    <col min="1334" max="1394" width="8.83203125" customWidth="1"/>
    <col min="1396" max="1396" width="8.83203125" customWidth="1"/>
    <col min="1398" max="1398" width="8.83203125" customWidth="1"/>
    <col min="1400" max="1400" width="8.83203125" customWidth="1"/>
    <col min="1402" max="1405" width="8.83203125" customWidth="1"/>
    <col min="1407" max="1410" width="8.83203125" customWidth="1"/>
    <col min="1413" max="1415" width="8.83203125" customWidth="1"/>
    <col min="1419" max="1419" width="8.83203125" customWidth="1"/>
    <col min="1421" max="1421" width="8.83203125" customWidth="1"/>
    <col min="1423" max="1423" width="8.83203125" customWidth="1"/>
    <col min="1439" max="1526" width="8.83203125" customWidth="1"/>
    <col min="1528" max="1528" width="8.83203125" customWidth="1"/>
    <col min="1531" max="1532" width="8.83203125" customWidth="1"/>
    <col min="1534" max="1537" width="8.83203125" customWidth="1"/>
    <col min="1539" max="1542" width="8.83203125" customWidth="1"/>
    <col min="1545" max="1545" width="8.83203125" customWidth="1"/>
    <col min="1548" max="1549" width="8.83203125" customWidth="1"/>
    <col min="1567" max="1648" width="8.83203125" customWidth="1"/>
    <col min="1650" max="1651" width="8.83203125" customWidth="1"/>
    <col min="1653" max="1653" width="8.83203125" customWidth="1"/>
    <col min="1655" max="1655" width="8.83203125" customWidth="1"/>
    <col min="1657" max="1657" width="8.83203125" customWidth="1"/>
    <col min="1660" max="1661" width="8.83203125" customWidth="1"/>
    <col min="1663" max="1666" width="8.83203125" customWidth="1"/>
    <col min="1669" max="1671" width="8.83203125" customWidth="1"/>
    <col min="1675" max="1675" width="8.83203125" customWidth="1"/>
    <col min="1677" max="1677" width="8.83203125" customWidth="1"/>
    <col min="1679" max="1679" width="8.83203125" customWidth="1"/>
    <col min="1695" max="1711" width="8.83203125" customWidth="1"/>
    <col min="1714" max="1779" width="8.83203125" customWidth="1"/>
    <col min="1782" max="1783" width="8.83203125" customWidth="1"/>
    <col min="1785" max="1785" width="8.83203125" customWidth="1"/>
    <col min="1787" max="1789" width="8.83203125" customWidth="1"/>
    <col min="1791" max="1794" width="8.83203125" customWidth="1"/>
    <col min="1797" max="1799" width="8.83203125" customWidth="1"/>
    <col min="1803" max="1803" width="8.83203125" customWidth="1"/>
    <col min="1805" max="1805" width="8.83203125" customWidth="1"/>
    <col min="1807" max="1807" width="8.83203125" customWidth="1"/>
    <col min="1823" max="1839" width="8.83203125" customWidth="1"/>
    <col min="1842" max="1842" width="8.83203125" customWidth="1"/>
    <col min="1844" max="1846" width="8.83203125" customWidth="1"/>
    <col min="1849" max="1850" width="8.83203125" customWidth="1"/>
    <col min="1852" max="1853" width="8.83203125" customWidth="1"/>
    <col min="1855" max="1862" width="8.83203125" customWidth="1"/>
    <col min="1865" max="1865" width="8.83203125" customWidth="1"/>
    <col min="1868" max="1869" width="8.83203125" customWidth="1"/>
    <col min="1872" max="1904" width="8.83203125" customWidth="1"/>
    <col min="1906" max="1907" width="8.83203125" customWidth="1"/>
    <col min="1911" max="1911" width="8.83203125" customWidth="1"/>
    <col min="1913" max="1913" width="8.83203125" customWidth="1"/>
    <col min="1916" max="1917" width="8.83203125" customWidth="1"/>
    <col min="1919" max="1922" width="8.83203125" customWidth="1"/>
    <col min="1925" max="1927" width="8.83203125" customWidth="1"/>
    <col min="1931" max="1931" width="8.83203125" customWidth="1"/>
    <col min="1933" max="1933" width="8.83203125" customWidth="1"/>
    <col min="1935" max="1935" width="8.83203125" customWidth="1"/>
    <col min="1951" max="1974" width="8.83203125" customWidth="1"/>
    <col min="1976" max="2031" width="8.83203125" customWidth="1"/>
    <col min="2033" max="2096" width="8.83203125" customWidth="1"/>
    <col min="2098" max="2107" width="8.83203125" customWidth="1"/>
    <col min="2109" max="2123" width="8.83203125" customWidth="1"/>
    <col min="2127" max="2151" width="8.83203125" customWidth="1"/>
    <col min="2153" max="2153" width="8.83203125" customWidth="1"/>
    <col min="2176" max="2230" width="8.83203125" customWidth="1"/>
    <col min="2232" max="2287" width="8.83203125" customWidth="1"/>
    <col min="2289" max="2289" width="8.83203125" customWidth="1"/>
    <col min="2291" max="2427" width="8.83203125" customWidth="1"/>
    <col min="2429" max="2429" width="8.83203125" customWidth="1"/>
    <col min="2431" max="2431" width="8.83203125" customWidth="1"/>
    <col min="2433" max="2437" width="8.83203125" customWidth="1"/>
    <col min="2439" max="2440" width="8.83203125" customWidth="1"/>
    <col min="2442" max="2443" width="8.83203125" customWidth="1"/>
    <col min="2445" max="2447" width="8.83203125" customWidth="1"/>
    <col min="2449" max="2486" width="8.83203125" customWidth="1"/>
    <col min="2488" max="2549" width="8.83203125" customWidth="1"/>
    <col min="2553" max="2557" width="8.83203125" customWidth="1"/>
    <col min="2559" max="2562" width="8.83203125" customWidth="1"/>
    <col min="2565" max="2567" width="8.83203125" customWidth="1"/>
    <col min="2571" max="2571" width="8.83203125" customWidth="1"/>
    <col min="2573" max="2573" width="8.83203125" customWidth="1"/>
    <col min="2575" max="2575" width="8.83203125" customWidth="1"/>
    <col min="2591" max="2607" width="8.83203125" customWidth="1"/>
    <col min="2611" max="2611" width="8.83203125" customWidth="1"/>
    <col min="2613" max="2613" width="8.83203125" customWidth="1"/>
    <col min="2615" max="2617" width="8.83203125" customWidth="1"/>
    <col min="2619" max="2620" width="8.83203125" customWidth="1"/>
    <col min="2624" max="2627" width="8.83203125" customWidth="1"/>
    <col min="2629" max="2630" width="8.83203125" customWidth="1"/>
    <col min="2633" max="2633" width="8.83203125" customWidth="1"/>
    <col min="2636" max="2637" width="8.83203125" customWidth="1"/>
    <col min="2655" max="2747" width="8.83203125" customWidth="1"/>
    <col min="2750" max="2750" width="8.83203125" customWidth="1"/>
    <col min="2752" max="2752" width="8.83203125" customWidth="1"/>
    <col min="2754" max="2754" width="8.83203125" customWidth="1"/>
    <col min="2756" max="2756" width="8.83203125" customWidth="1"/>
    <col min="2759" max="2760" width="8.83203125" customWidth="1"/>
    <col min="2763" max="2763" width="8.83203125" customWidth="1"/>
    <col min="2765" max="2765" width="8.83203125" customWidth="1"/>
    <col min="2783" max="2803" width="8.83203125" customWidth="1"/>
    <col min="2809" max="2813" width="8.83203125" customWidth="1"/>
    <col min="2815" max="2818" width="8.83203125" customWidth="1"/>
    <col min="2821" max="2823" width="8.83203125" customWidth="1"/>
    <col min="2827" max="2827" width="8.83203125" customWidth="1"/>
    <col min="2829" max="2829" width="8.83203125" customWidth="1"/>
    <col min="2831" max="2831" width="8.83203125" customWidth="1"/>
    <col min="2847" max="2864" width="8.83203125" customWidth="1"/>
    <col min="2866" max="2866" width="8.83203125" customWidth="1"/>
    <col min="2869" max="2871" width="8.83203125" customWidth="1"/>
    <col min="2874" max="2875" width="8.83203125" customWidth="1"/>
    <col min="2879" max="2883" width="8.83203125" customWidth="1"/>
    <col min="2885" max="2886" width="8.83203125" customWidth="1"/>
    <col min="2889" max="2889" width="8.83203125" customWidth="1"/>
    <col min="2892" max="2893" width="8.83203125" customWidth="1"/>
    <col min="2911" max="2934" width="8.83203125" customWidth="1"/>
    <col min="2936" max="2998" width="8.83203125" customWidth="1"/>
    <col min="3000" max="3055" width="8.83203125" customWidth="1"/>
    <col min="3058" max="3123" width="8.83203125" customWidth="1"/>
    <col min="3125" max="3126" width="8.83203125" customWidth="1"/>
    <col min="3128" max="3129" width="8.83203125" customWidth="1"/>
    <col min="3131" max="3133" width="8.83203125" customWidth="1"/>
    <col min="3135" max="3138" width="8.83203125" customWidth="1"/>
    <col min="3141" max="3143" width="8.83203125" customWidth="1"/>
    <col min="3147" max="3147" width="8.83203125" customWidth="1"/>
    <col min="3149" max="3149" width="8.83203125" customWidth="1"/>
    <col min="3151" max="3151" width="8.83203125" customWidth="1"/>
    <col min="3167" max="3188" width="8.83203125" customWidth="1"/>
    <col min="3191" max="3193" width="8.83203125" customWidth="1"/>
    <col min="3195" max="3197" width="8.83203125" customWidth="1"/>
    <col min="3199" max="3202" width="8.83203125" customWidth="1"/>
    <col min="3205" max="3207" width="8.83203125" customWidth="1"/>
    <col min="3211" max="3211" width="8.83203125" customWidth="1"/>
    <col min="3213" max="3213" width="8.83203125" customWidth="1"/>
    <col min="3215" max="3215" width="8.83203125" customWidth="1"/>
    <col min="3231" max="3251" width="8.83203125" customWidth="1"/>
    <col min="3255" max="3255" width="8.83203125" customWidth="1"/>
    <col min="3260" max="3263" width="8.83203125" customWidth="1"/>
    <col min="3265" max="3267" width="8.83203125" customWidth="1"/>
    <col min="3275" max="3275" width="8.83203125" customWidth="1"/>
    <col min="3278" max="3278" width="8.83203125" customWidth="1"/>
    <col min="3295" max="3379" width="8.83203125" customWidth="1"/>
    <col min="3382" max="3382" width="8.83203125" customWidth="1"/>
    <col min="3384" max="3386" width="8.83203125" customWidth="1"/>
    <col min="3388" max="3389" width="8.83203125" customWidth="1"/>
    <col min="3391" max="3394" width="8.83203125" customWidth="1"/>
    <col min="3397" max="3399" width="8.83203125" customWidth="1"/>
    <col min="3403" max="3403" width="8.83203125" customWidth="1"/>
    <col min="3405" max="3405" width="8.83203125" customWidth="1"/>
    <col min="3407" max="3407" width="8.83203125" customWidth="1"/>
    <col min="3423" max="3439" width="8.83203125" customWidth="1"/>
    <col min="3442" max="3471" width="8.83203125" customWidth="1"/>
    <col min="3473" max="3506" width="8.83203125" customWidth="1"/>
    <col min="3510" max="3512" width="8.83203125" customWidth="1"/>
    <col min="3515" max="3517" width="8.83203125" customWidth="1"/>
    <col min="3519" max="3522" width="8.83203125" customWidth="1"/>
    <col min="3525" max="3527" width="8.83203125" customWidth="1"/>
    <col min="3531" max="3531" width="8.83203125" customWidth="1"/>
    <col min="3533" max="3533" width="8.83203125" customWidth="1"/>
    <col min="3535" max="3535" width="8.83203125" customWidth="1"/>
    <col min="3551" max="3631" width="8.83203125" customWidth="1"/>
    <col min="3679" max="3762" width="8.83203125" customWidth="1"/>
    <col min="3765" max="3765" width="8.83203125" customWidth="1"/>
    <col min="3767" max="3768" width="8.83203125" customWidth="1"/>
    <col min="3771" max="3773" width="8.83203125" customWidth="1"/>
    <col min="3775" max="3778" width="8.83203125" customWidth="1"/>
    <col min="3781" max="3783" width="8.83203125" customWidth="1"/>
    <col min="3787" max="3787" width="8.83203125" customWidth="1"/>
    <col min="3789" max="3789" width="8.83203125" customWidth="1"/>
    <col min="3791" max="3792" width="8.83203125" customWidth="1"/>
    <col min="3794" max="3823" width="8.83203125" customWidth="1"/>
    <col min="3826" max="3891" width="8.83203125" customWidth="1"/>
    <col min="3893" max="3893" width="8.83203125" customWidth="1"/>
    <col min="3895" max="3895" width="8.83203125" customWidth="1"/>
    <col min="3897" max="3897" width="8.83203125" customWidth="1"/>
    <col min="3900" max="3901" width="8.83203125" customWidth="1"/>
    <col min="3903" max="3906" width="8.83203125" customWidth="1"/>
    <col min="3909" max="3911" width="8.83203125" customWidth="1"/>
    <col min="3915" max="3915" width="8.83203125" customWidth="1"/>
    <col min="3917" max="3917" width="8.83203125" customWidth="1"/>
    <col min="3919" max="3919" width="8.83203125" customWidth="1"/>
    <col min="3935" max="3959" width="8.83203125" customWidth="1"/>
    <col min="3961" max="3962" width="8.83203125" customWidth="1"/>
    <col min="3964" max="3964" width="8.83203125" customWidth="1"/>
    <col min="3966" max="3968" width="8.83203125" customWidth="1"/>
    <col min="3972" max="3974" width="8.83203125" customWidth="1"/>
    <col min="3977" max="3990" width="8.83203125" customWidth="1"/>
    <col min="3992" max="3996" width="8.83203125" customWidth="1"/>
    <col min="3999" max="4048" width="8.83203125" customWidth="1"/>
    <col min="4050" max="4079" width="8.83203125" customWidth="1"/>
    <col min="4082" max="4147" width="8.83203125" customWidth="1"/>
    <col min="4149" max="4150" width="8.83203125" customWidth="1"/>
    <col min="4152" max="4156" width="8.83203125" customWidth="1"/>
    <col min="4158" max="4160" width="8.83203125" customWidth="1"/>
    <col min="4163" max="4165" width="8.83203125" customWidth="1"/>
    <col min="4171" max="4182" width="8.83203125" customWidth="1"/>
    <col min="4184" max="4188" width="8.83203125" customWidth="1"/>
    <col min="4191" max="4211" width="8.83203125" customWidth="1"/>
    <col min="4216" max="4222" width="8.83203125" customWidth="1"/>
    <col min="4225" max="4226" width="8.83203125" customWidth="1"/>
    <col min="4228" max="4228" width="8.83203125" customWidth="1"/>
    <col min="4231" max="4232" width="8.83203125" customWidth="1"/>
    <col min="4235" max="4235" width="8.83203125" customWidth="1"/>
    <col min="4237" max="4237" width="8.83203125" customWidth="1"/>
    <col min="4255" max="4335" width="8.83203125" customWidth="1"/>
    <col min="4338" max="4367" width="8.83203125" customWidth="1"/>
    <col min="4370" max="4399" width="8.83203125" customWidth="1"/>
    <col min="4402" max="4527" width="8.83203125" customWidth="1"/>
    <col min="4529" max="4662" width="8.83203125" customWidth="1"/>
    <col min="4664" max="4668" width="8.83203125" customWidth="1"/>
    <col min="4670" max="4672" width="8.83203125" customWidth="1"/>
    <col min="4675" max="4677" width="8.83203125" customWidth="1"/>
    <col min="4683" max="4694" width="8.83203125" customWidth="1"/>
    <col min="4696" max="4700" width="8.83203125" customWidth="1"/>
    <col min="4703" max="4783" width="8.83203125" customWidth="1"/>
    <col min="4785" max="4785" width="8.83203125" customWidth="1"/>
    <col min="4788" max="4788" width="8.83203125" customWidth="1"/>
    <col min="4791" max="4793" width="8.83203125" customWidth="1"/>
    <col min="4795" max="4797" width="8.83203125" customWidth="1"/>
    <col min="4799" max="4802" width="8.83203125" customWidth="1"/>
    <col min="4805" max="4807" width="8.83203125" customWidth="1"/>
    <col min="4811" max="4811" width="8.83203125" customWidth="1"/>
    <col min="4813" max="4813" width="8.83203125" customWidth="1"/>
    <col min="4815" max="4815" width="8.83203125" customWidth="1"/>
    <col min="4831" max="4847" width="8.83203125" customWidth="1"/>
    <col min="4849" max="4918" width="8.83203125" customWidth="1"/>
    <col min="4920" max="4924" width="8.83203125" customWidth="1"/>
    <col min="4926" max="4928" width="8.83203125" customWidth="1"/>
    <col min="4931" max="4933" width="8.83203125" customWidth="1"/>
    <col min="4939" max="4950" width="8.83203125" customWidth="1"/>
    <col min="4952" max="4956" width="8.83203125" customWidth="1"/>
    <col min="4959" max="4982" width="8.83203125" customWidth="1"/>
    <col min="4984" max="5039" width="8.83203125" customWidth="1"/>
    <col min="5041" max="5041" width="8.83203125" customWidth="1"/>
    <col min="5044" max="5046" width="8.83203125" customWidth="1"/>
    <col min="5048" max="5049" width="8.83203125" customWidth="1"/>
    <col min="5051" max="5053" width="8.83203125" customWidth="1"/>
    <col min="5055" max="5058" width="8.83203125" customWidth="1"/>
    <col min="5061" max="5063" width="8.83203125" customWidth="1"/>
    <col min="5067" max="5067" width="8.83203125" customWidth="1"/>
    <col min="5069" max="5069" width="8.83203125" customWidth="1"/>
    <col min="5071" max="5071" width="8.83203125" customWidth="1"/>
    <col min="5087" max="5103" width="8.83203125" customWidth="1"/>
    <col min="5105" max="5105" width="8.83203125" customWidth="1"/>
    <col min="5107" max="5168" width="8.83203125" customWidth="1"/>
    <col min="5170" max="5171" width="8.83203125" customWidth="1"/>
    <col min="5175" max="5183" width="8.83203125" customWidth="1"/>
    <col min="5186" max="5187" width="8.83203125" customWidth="1"/>
    <col min="5191" max="5199" width="8.83203125" customWidth="1"/>
    <col min="5204" max="5204" width="8.83203125" customWidth="1"/>
    <col min="5206" max="5215" width="8.83203125" customWidth="1"/>
    <col min="5217" max="5217" width="8.83203125" customWidth="1"/>
    <col min="5220" max="5220" width="8.83203125" customWidth="1"/>
    <col min="5223" max="5238" width="8.83203125" customWidth="1"/>
    <col min="5240" max="5295" width="8.83203125" customWidth="1"/>
    <col min="5297" max="5297" width="8.83203125" customWidth="1"/>
    <col min="5299" max="5300" width="8.83203125" customWidth="1"/>
    <col min="5303" max="5311" width="8.83203125" customWidth="1"/>
    <col min="5314" max="5315" width="8.83203125" customWidth="1"/>
    <col min="5319" max="5327" width="8.83203125" customWidth="1"/>
    <col min="5330" max="5330" width="8.83203125" customWidth="1"/>
    <col min="5332" max="5332" width="8.83203125" customWidth="1"/>
    <col min="5335" max="5345" width="8.83203125" customWidth="1"/>
    <col min="5347" max="5347" width="8.83203125" customWidth="1"/>
    <col min="5351" max="5359" width="8.83203125" customWidth="1"/>
    <col min="5361" max="5361" width="8.83203125" customWidth="1"/>
    <col min="5363" max="5423" width="8.83203125" customWidth="1"/>
    <col min="5425" max="5426" width="8.83203125" customWidth="1"/>
    <col min="5428" max="5428" width="8.83203125" customWidth="1"/>
    <col min="5431" max="5440" width="8.83203125" customWidth="1"/>
    <col min="5444" max="5444" width="8.83203125" customWidth="1"/>
    <col min="5447" max="5455" width="8.83203125" customWidth="1"/>
    <col min="5457" max="5460" width="8.83203125" customWidth="1"/>
    <col min="5463" max="5471" width="8.83203125" customWidth="1"/>
    <col min="5474" max="5476" width="8.83203125" customWidth="1"/>
    <col min="5479" max="5487" width="8.83203125" customWidth="1"/>
    <col min="5489" max="5490" width="8.83203125" customWidth="1"/>
    <col min="5492" max="5492" width="8.83203125" customWidth="1"/>
    <col min="5495" max="5503" width="8.83203125" customWidth="1"/>
    <col min="5505" max="5508" width="8.83203125" customWidth="1"/>
    <col min="5511" max="5521" width="8.83203125" customWidth="1"/>
    <col min="5524" max="5524" width="8.83203125" customWidth="1"/>
    <col min="5527" max="5535" width="8.83203125" customWidth="1"/>
    <col min="5540" max="5540" width="8.83203125" customWidth="1"/>
    <col min="5542" max="5553" width="8.83203125" customWidth="1"/>
    <col min="5556" max="5556" width="8.83203125" customWidth="1"/>
    <col min="5558" max="5559" width="8.83203125" customWidth="1"/>
    <col min="5562" max="5562" width="8.83203125" customWidth="1"/>
    <col min="5567" max="5567" width="8.83203125" customWidth="1"/>
    <col min="5570" max="5570" width="8.83203125" customWidth="1"/>
    <col min="5573" max="5573" width="8.83203125" customWidth="1"/>
    <col min="5576" max="5576" width="8.83203125" customWidth="1"/>
    <col min="5579" max="5579" width="8.83203125" customWidth="1"/>
    <col min="5581" max="5581" width="8.83203125" customWidth="1"/>
    <col min="5583" max="5584" width="8.83203125" customWidth="1"/>
    <col min="5586" max="5590" width="8.83203125" customWidth="1"/>
    <col min="5592" max="5592" width="8.83203125" customWidth="1"/>
    <col min="5594" max="5598" width="8.83203125" customWidth="1"/>
    <col min="5600" max="5600" width="8.83203125" customWidth="1"/>
    <col min="5610" max="5610" width="8.83203125" customWidth="1"/>
    <col min="5612" max="5614" width="8.83203125" customWidth="1"/>
    <col min="5620" max="5620" width="8.83203125" customWidth="1"/>
    <col min="5622" max="5631" width="8.83203125" customWidth="1"/>
    <col min="5634" max="5636" width="8.83203125" customWidth="1"/>
    <col min="5639" max="5649" width="8.83203125" customWidth="1"/>
    <col min="5652" max="5652" width="8.83203125" customWidth="1"/>
    <col min="5655" max="5663" width="8.83203125" customWidth="1"/>
    <col min="5665" max="5668" width="8.83203125" customWidth="1"/>
    <col min="5671" max="5679" width="8.83203125" customWidth="1"/>
    <col min="5682" max="5683" width="8.83203125" customWidth="1"/>
    <col min="5687" max="5695" width="8.83203125" customWidth="1"/>
    <col min="5698" max="5699" width="8.83203125" customWidth="1"/>
    <col min="5703" max="5713" width="8.83203125" customWidth="1"/>
    <col min="5715" max="5718" width="8.83203125" customWidth="1"/>
    <col min="5720" max="5720" width="8.83203125" customWidth="1"/>
    <col min="5723" max="5723" width="8.83203125" customWidth="1"/>
    <col min="5727" max="5727" width="8.83203125" customWidth="1"/>
    <col min="5729" max="5729" width="8.83203125" customWidth="1"/>
    <col min="5731" max="5734" width="8.83203125" customWidth="1"/>
    <col min="5737" max="5739" width="8.83203125" customWidth="1"/>
    <col min="5741" max="5741" width="8.83203125" customWidth="1"/>
    <col min="5743" max="5743" width="8.83203125" customWidth="1"/>
    <col min="5745" max="5746" width="8.83203125" customWidth="1"/>
    <col min="5750" max="5750" width="8.83203125" customWidth="1"/>
    <col min="5754" max="5754" width="8.83203125" customWidth="1"/>
    <col min="5757" max="5757" width="8.83203125" customWidth="1"/>
    <col min="5759" max="5759" width="8.83203125" customWidth="1"/>
    <col min="5764" max="5764" width="8.83203125" customWidth="1"/>
    <col min="5766" max="5775" width="8.83203125" customWidth="1"/>
    <col min="5778" max="5779" width="8.83203125" customWidth="1"/>
    <col min="5781" max="5781" width="8.83203125" customWidth="1"/>
    <col min="5783" max="5793" width="8.83203125" customWidth="1"/>
    <col min="5795" max="5795" width="8.83203125" customWidth="1"/>
    <col min="5799" max="5807" width="8.83203125" customWidth="1"/>
    <col min="5812" max="5812" width="8.83203125" customWidth="1"/>
    <col min="5815" max="5823" width="8.83203125" customWidth="1"/>
    <col min="5826" max="5828" width="8.83203125" customWidth="1"/>
    <col min="5831" max="5839" width="8.83203125" customWidth="1"/>
    <col min="5842" max="5842" width="8.83203125" customWidth="1"/>
    <col min="5844" max="5844" width="8.83203125" customWidth="1"/>
    <col min="5847" max="5860" width="8.83203125" customWidth="1"/>
    <col min="5862" max="5866" width="8.83203125" customWidth="1"/>
    <col min="5869" max="5869" width="8.83203125" customWidth="1"/>
    <col min="5871" max="5871" width="8.83203125" customWidth="1"/>
    <col min="5873" max="5874" width="8.83203125" customWidth="1"/>
    <col min="5876" max="5877" width="8.83203125" customWidth="1"/>
    <col min="5879" max="5888" width="8.83203125" customWidth="1"/>
    <col min="5892" max="5892" width="8.83203125" customWidth="1"/>
    <col min="5895" max="5905" width="8.83203125" customWidth="1"/>
    <col min="5907" max="5908" width="8.83203125" customWidth="1"/>
    <col min="5911" max="5919" width="8.83203125" customWidth="1"/>
    <col min="5921" max="5921" width="8.83203125" customWidth="1"/>
    <col min="5923" max="5924" width="8.83203125" customWidth="1"/>
    <col min="5927" max="5938" width="8.83203125" customWidth="1"/>
    <col min="5943" max="5956" width="8.83203125" customWidth="1"/>
    <col min="5958" max="5969" width="8.83203125" customWidth="1"/>
    <col min="5971" max="5973" width="8.83203125" customWidth="1"/>
    <col min="5975" max="5983" width="8.83203125" customWidth="1"/>
    <col min="5985" max="5988" width="8.83203125" customWidth="1"/>
    <col min="5991" max="6001" width="8.83203125" customWidth="1"/>
    <col min="6003" max="6003" width="8.83203125" customWidth="1"/>
    <col min="6007" max="6015" width="8.83203125" customWidth="1"/>
    <col min="6017" max="6020" width="8.83203125" customWidth="1"/>
    <col min="6023" max="6036" width="8.83203125" customWidth="1"/>
    <col min="6038" max="6047" width="8.83203125" customWidth="1"/>
    <col min="6049" max="6049" width="8.83203125" customWidth="1"/>
    <col min="6052" max="6052" width="8.83203125" customWidth="1"/>
    <col min="6054" max="6064" width="8.83203125" customWidth="1"/>
    <col min="6066" max="6067" width="8.83203125" customWidth="1"/>
    <col min="6070" max="6083" width="8.83203125" customWidth="1"/>
    <col min="6086" max="6096" width="8.83203125" customWidth="1"/>
    <col min="6098" max="6099" width="8.83203125" customWidth="1"/>
    <col min="6102" max="6115" width="8.83203125" customWidth="1"/>
    <col min="6118" max="6122" width="8.83203125" customWidth="1"/>
    <col min="6125" max="6125" width="8.83203125" customWidth="1"/>
    <col min="6127" max="6131" width="8.83203125" customWidth="1"/>
    <col min="6134" max="6144" width="8.83203125" customWidth="1"/>
    <col min="6146" max="6147" width="8.83203125" customWidth="1"/>
    <col min="6150" max="6159" width="8.83203125" customWidth="1"/>
    <col min="6161" max="6163" width="8.83203125" customWidth="1"/>
    <col min="6166" max="6175" width="8.83203125" customWidth="1"/>
    <col min="6177" max="6177" width="8.83203125" customWidth="1"/>
    <col min="6179" max="6179" width="8.83203125" customWidth="1"/>
    <col min="6182" max="6191" width="8.83203125" customWidth="1"/>
    <col min="6196" max="6196" width="8.83203125" customWidth="1"/>
    <col min="6198" max="6208" width="8.83203125" customWidth="1"/>
    <col min="6211" max="6213" width="8.83203125" customWidth="1"/>
    <col min="6215" max="6225" width="8.83203125" customWidth="1"/>
    <col min="6227" max="6227" width="8.83203125" customWidth="1"/>
    <col min="6229" max="6229" width="8.83203125" customWidth="1"/>
    <col min="6231" max="6239" width="8.83203125" customWidth="1"/>
    <col min="6242" max="6243" width="8.83203125" customWidth="1"/>
    <col min="6245" max="6245" width="8.83203125" customWidth="1"/>
    <col min="6247" max="6255" width="8.83203125" customWidth="1"/>
    <col min="6257" max="6257" width="8.83203125" customWidth="1"/>
    <col min="6259" max="6261" width="8.83203125" customWidth="1"/>
    <col min="6263" max="6276" width="8.83203125" customWidth="1"/>
    <col min="6278" max="6287" width="8.83203125" customWidth="1"/>
    <col min="6289" max="6291" width="8.83203125" customWidth="1"/>
    <col min="6294" max="6307" width="8.83203125" customWidth="1"/>
    <col min="6310" max="6323" width="8.83203125" customWidth="1"/>
    <col min="6326" max="6340" width="8.83203125" customWidth="1"/>
    <col min="6342" max="6351" width="8.83203125" customWidth="1"/>
    <col min="6353" max="6353" width="8.83203125" customWidth="1"/>
    <col min="6356" max="6356" width="8.83203125" customWidth="1"/>
    <col min="6358" max="6372" width="8.83203125" customWidth="1"/>
    <col min="6374" max="6383" width="8.83203125" customWidth="1"/>
    <col min="6385" max="6385" width="8.83203125" customWidth="1"/>
    <col min="6388" max="6389" width="8.83203125" customWidth="1"/>
    <col min="6391" max="6399" width="8.83203125" customWidth="1"/>
    <col min="6404" max="6404" width="8.83203125" customWidth="1"/>
    <col min="6407" max="6416" width="8.83203125" customWidth="1"/>
    <col min="6420" max="6420" width="8.83203125" customWidth="1"/>
    <col min="6423" max="6433" width="8.83203125" customWidth="1"/>
    <col min="6435" max="6435" width="8.83203125" customWidth="1"/>
    <col min="6439" max="6514" width="8.83203125" customWidth="1"/>
    <col min="6517" max="6517" width="8.83203125" customWidth="1"/>
    <col min="6519" max="6529" width="8.83203125" customWidth="1"/>
    <col min="6532" max="6533" width="8.83203125" customWidth="1"/>
    <col min="6535" max="6543" width="8.83203125" customWidth="1"/>
    <col min="6546" max="6547" width="8.83203125" customWidth="1"/>
    <col min="6549" max="6549" width="8.83203125" customWidth="1"/>
    <col min="6551" max="6579" width="8.83203125" customWidth="1"/>
    <col min="6582" max="6646" width="8.83203125" customWidth="1"/>
    <col min="6648" max="6658" width="8.83203125" customWidth="1"/>
    <col min="6661" max="6663" width="8.83203125" customWidth="1"/>
    <col min="6667" max="6667" width="8.83203125" customWidth="1"/>
    <col min="6669" max="6669" width="8.83203125" customWidth="1"/>
    <col min="6671" max="6671" width="8.83203125" customWidth="1"/>
    <col min="6687" max="6772" width="8.83203125" customWidth="1"/>
    <col min="6774" max="6803" width="8.83203125" customWidth="1"/>
    <col min="6806" max="6835" width="8.83203125" customWidth="1"/>
    <col min="6840" max="6842" width="8.83203125" customWidth="1"/>
    <col min="6844" max="6845" width="8.83203125" customWidth="1"/>
    <col min="6847" max="6850" width="8.83203125" customWidth="1"/>
    <col min="6853" max="6855" width="8.83203125" customWidth="1"/>
    <col min="6859" max="6859" width="8.83203125" customWidth="1"/>
    <col min="6861" max="6861" width="8.83203125" customWidth="1"/>
    <col min="6863" max="6863" width="8.83203125" customWidth="1"/>
    <col min="6879" max="6906" width="8.83203125" customWidth="1"/>
    <col min="6908" max="6909" width="8.83203125" customWidth="1"/>
    <col min="6911" max="6914" width="8.83203125" customWidth="1"/>
    <col min="6917" max="6919" width="8.83203125" customWidth="1"/>
    <col min="6923" max="6923" width="8.83203125" customWidth="1"/>
    <col min="6925" max="6925" width="8.83203125" customWidth="1"/>
    <col min="6927" max="6927" width="8.83203125" customWidth="1"/>
    <col min="6943" max="6963" width="8.83203125" customWidth="1"/>
    <col min="6966" max="6966" width="8.83203125" customWidth="1"/>
    <col min="6969" max="6970" width="8.83203125" customWidth="1"/>
    <col min="6972" max="6973" width="8.83203125" customWidth="1"/>
    <col min="6975" max="6978" width="8.83203125" customWidth="1"/>
    <col min="6981" max="6983" width="8.83203125" customWidth="1"/>
    <col min="6987" max="6987" width="8.83203125" customWidth="1"/>
    <col min="6989" max="6989" width="8.83203125" customWidth="1"/>
    <col min="6991" max="6991" width="8.83203125" customWidth="1"/>
    <col min="7007" max="7028" width="8.83203125" customWidth="1"/>
    <col min="7030" max="7059" width="8.83203125" customWidth="1"/>
    <col min="7062" max="7091" width="8.83203125" customWidth="1"/>
    <col min="7093" max="7095" width="8.83203125" customWidth="1"/>
    <col min="7097" max="7098" width="8.83203125" customWidth="1"/>
    <col min="7100" max="7101" width="8.83203125" customWidth="1"/>
    <col min="7103" max="7106" width="8.83203125" customWidth="1"/>
    <col min="7109" max="7111" width="8.83203125" customWidth="1"/>
    <col min="7115" max="7115" width="8.83203125" customWidth="1"/>
    <col min="7117" max="7117" width="8.83203125" customWidth="1"/>
    <col min="7119" max="7119" width="8.83203125" customWidth="1"/>
    <col min="7135" max="7156" width="8.83203125" customWidth="1"/>
    <col min="7158" max="7162" width="8.83203125" customWidth="1"/>
    <col min="7164" max="7165" width="8.83203125" customWidth="1"/>
    <col min="7167" max="7170" width="8.83203125" customWidth="1"/>
    <col min="7173" max="7175" width="8.83203125" customWidth="1"/>
    <col min="7179" max="7179" width="8.83203125" customWidth="1"/>
    <col min="7181" max="7181" width="8.83203125" customWidth="1"/>
    <col min="7183" max="7183" width="8.83203125" customWidth="1"/>
    <col min="7199" max="7219" width="8.83203125" customWidth="1"/>
    <col min="7227" max="7227" width="8.83203125" customWidth="1"/>
    <col min="7229" max="7231" width="8.83203125" customWidth="1"/>
    <col min="7233" max="7233" width="8.83203125" customWidth="1"/>
    <col min="7235" max="7236" width="8.83203125" customWidth="1"/>
    <col min="7241" max="7241" width="8.83203125" customWidth="1"/>
    <col min="7243" max="7254" width="8.83203125" customWidth="1"/>
    <col min="7256" max="7260" width="8.83203125" customWidth="1"/>
    <col min="7263" max="7279" width="8.83203125" customWidth="1"/>
    <col min="7282" max="7282" width="8.83203125" customWidth="1"/>
    <col min="7285" max="7285" width="8.83203125" customWidth="1"/>
    <col min="7287" max="7347" width="8.83203125" customWidth="1"/>
    <col min="7350" max="7350" width="8.83203125" customWidth="1"/>
    <col min="7353" max="7354" width="8.83203125" customWidth="1"/>
    <col min="7356" max="7357" width="8.83203125" customWidth="1"/>
    <col min="7359" max="7362" width="8.83203125" customWidth="1"/>
    <col min="7365" max="7367" width="8.83203125" customWidth="1"/>
    <col min="7371" max="7371" width="8.83203125" customWidth="1"/>
    <col min="7373" max="7373" width="8.83203125" customWidth="1"/>
    <col min="7375" max="7375" width="8.83203125" customWidth="1"/>
    <col min="7391" max="7407" width="8.83203125" customWidth="1"/>
    <col min="7411" max="7414" width="8.83203125" customWidth="1"/>
    <col min="7416" max="7423" width="8.83203125" customWidth="1"/>
    <col min="7428" max="7429" width="8.83203125" customWidth="1"/>
    <col min="7434" max="7434" width="8.83203125" customWidth="1"/>
    <col min="7436" max="7439" width="8.83203125" customWidth="1"/>
    <col min="7442" max="7442" width="8.83203125" customWidth="1"/>
    <col min="7444" max="7445" width="8.83203125" customWidth="1"/>
    <col min="7447" max="7447" width="8.83203125" customWidth="1"/>
    <col min="7449" max="7449" width="8.83203125" customWidth="1"/>
    <col min="7451" max="7453" width="8.83203125" customWidth="1"/>
    <col min="7455" max="7456" width="8.83203125" customWidth="1"/>
    <col min="7458" max="7459" width="8.83203125" customWidth="1"/>
    <col min="7464" max="7464" width="8.83203125" customWidth="1"/>
    <col min="7466" max="7483" width="8.83203125" customWidth="1"/>
    <col min="7485" max="7485" width="8.83203125" customWidth="1"/>
    <col min="7487" max="7487" width="8.83203125" customWidth="1"/>
    <col min="7489" max="7493" width="8.83203125" customWidth="1"/>
    <col min="7495" max="7496" width="8.83203125" customWidth="1"/>
    <col min="7498" max="7499" width="8.83203125" customWidth="1"/>
    <col min="7501" max="7503" width="8.83203125" customWidth="1"/>
    <col min="7505" max="7535" width="8.83203125" customWidth="1"/>
    <col min="7538" max="7538" width="8.83203125" customWidth="1"/>
    <col min="7541" max="7541" width="8.83203125" customWidth="1"/>
    <col min="7543" max="7603" width="8.83203125" customWidth="1"/>
    <col min="7606" max="7606" width="8.83203125" customWidth="1"/>
    <col min="7609" max="7610" width="8.83203125" customWidth="1"/>
    <col min="7612" max="7613" width="8.83203125" customWidth="1"/>
    <col min="7615" max="7618" width="8.83203125" customWidth="1"/>
    <col min="7621" max="7623" width="8.83203125" customWidth="1"/>
    <col min="7627" max="7627" width="8.83203125" customWidth="1"/>
    <col min="7629" max="7629" width="8.83203125" customWidth="1"/>
    <col min="7631" max="7631" width="8.83203125" customWidth="1"/>
    <col min="7647" max="7663" width="8.83203125" customWidth="1"/>
    <col min="7667" max="7670" width="8.83203125" customWidth="1"/>
    <col min="7672" max="7679" width="8.83203125" customWidth="1"/>
    <col min="7684" max="7685" width="8.83203125" customWidth="1"/>
    <col min="7690" max="7690" width="8.83203125" customWidth="1"/>
    <col min="7692" max="7695" width="8.83203125" customWidth="1"/>
    <col min="7698" max="7698" width="8.83203125" customWidth="1"/>
    <col min="7700" max="7701" width="8.83203125" customWidth="1"/>
    <col min="7703" max="7703" width="8.83203125" customWidth="1"/>
    <col min="7705" max="7705" width="8.83203125" customWidth="1"/>
    <col min="7707" max="7709" width="8.83203125" customWidth="1"/>
    <col min="7711" max="7712" width="8.83203125" customWidth="1"/>
    <col min="7714" max="7715" width="8.83203125" customWidth="1"/>
    <col min="7720" max="7720" width="8.83203125" customWidth="1"/>
    <col min="7722" max="7727" width="8.83203125" customWidth="1"/>
    <col min="7729" max="7736" width="8.83203125" customWidth="1"/>
    <col min="7740" max="7740" width="8.83203125" customWidth="1"/>
    <col min="7744" max="7759" width="8.83203125" customWidth="1"/>
    <col min="7761" max="7798" width="8.83203125" customWidth="1"/>
    <col min="7800" max="7801" width="8.83203125" customWidth="1"/>
    <col min="7803" max="7805" width="8.83203125" customWidth="1"/>
    <col min="7807" max="7810" width="8.83203125" customWidth="1"/>
    <col min="7813" max="7815" width="8.83203125" customWidth="1"/>
    <col min="7819" max="7819" width="8.83203125" customWidth="1"/>
    <col min="7821" max="7821" width="8.83203125" customWidth="1"/>
    <col min="7823" max="7823" width="8.83203125" customWidth="1"/>
    <col min="7839" max="7919" width="8.83203125" customWidth="1"/>
    <col min="7922" max="8118" width="8.83203125" customWidth="1"/>
    <col min="8120" max="8124" width="8.83203125" customWidth="1"/>
    <col min="8126" max="8128" width="8.83203125" customWidth="1"/>
    <col min="8131" max="8133" width="8.83203125" customWidth="1"/>
    <col min="8139" max="8150" width="8.83203125" customWidth="1"/>
    <col min="8152" max="8156" width="8.83203125" customWidth="1"/>
    <col min="8159" max="8180" width="8.83203125" customWidth="1"/>
    <col min="8184" max="8186" width="8.83203125" customWidth="1"/>
    <col min="8188" max="8189" width="8.83203125" customWidth="1"/>
    <col min="8191" max="8194" width="8.83203125" customWidth="1"/>
    <col min="8197" max="8199" width="8.83203125" customWidth="1"/>
    <col min="8203" max="8203" width="8.83203125" customWidth="1"/>
    <col min="8205" max="8205" width="8.83203125" customWidth="1"/>
    <col min="8207" max="8207" width="8.83203125" customWidth="1"/>
    <col min="8223" max="8239" width="8.83203125" customWidth="1"/>
    <col min="8243" max="8245" width="8.83203125" customWidth="1"/>
    <col min="8250" max="8252" width="8.83203125" customWidth="1"/>
    <col min="8254" max="8255" width="8.83203125" customWidth="1"/>
    <col min="8258" max="8259" width="8.83203125" customWidth="1"/>
    <col min="8267" max="8267" width="8.83203125" customWidth="1"/>
    <col min="8270" max="8270" width="8.83203125" customWidth="1"/>
    <col min="8287" max="8374" width="8.83203125" customWidth="1"/>
    <col min="8376" max="8380" width="8.83203125" customWidth="1"/>
    <col min="8382" max="8384" width="8.83203125" customWidth="1"/>
    <col min="8387" max="8389" width="8.83203125" customWidth="1"/>
    <col min="8395" max="8406" width="8.83203125" customWidth="1"/>
    <col min="8408" max="8412" width="8.83203125" customWidth="1"/>
    <col min="8415" max="8437" width="8.83203125" customWidth="1"/>
    <col min="8439" max="8439" width="8.83203125" customWidth="1"/>
    <col min="8442" max="8442" width="8.83203125" customWidth="1"/>
    <col min="8444" max="8445" width="8.83203125" customWidth="1"/>
    <col min="8447" max="8450" width="8.83203125" customWidth="1"/>
    <col min="8453" max="8455" width="8.83203125" customWidth="1"/>
    <col min="8459" max="8459" width="8.83203125" customWidth="1"/>
    <col min="8461" max="8461" width="8.83203125" customWidth="1"/>
    <col min="8463" max="8463" width="8.83203125" customWidth="1"/>
    <col min="8479" max="8495" width="8.83203125" customWidth="1"/>
    <col min="8499" max="8501" width="8.83203125" customWidth="1"/>
    <col min="8506" max="8508" width="8.83203125" customWidth="1"/>
    <col min="8510" max="8511" width="8.83203125" customWidth="1"/>
    <col min="8514" max="8515" width="8.83203125" customWidth="1"/>
    <col min="8523" max="8523" width="8.83203125" customWidth="1"/>
    <col min="8526" max="8526" width="8.83203125" customWidth="1"/>
    <col min="8528" max="8692" width="8.83203125" customWidth="1"/>
    <col min="8695" max="8695" width="8.83203125" customWidth="1"/>
    <col min="8698" max="8698" width="8.83203125" customWidth="1"/>
    <col min="8700" max="8701" width="8.83203125" customWidth="1"/>
    <col min="8703" max="8706" width="8.83203125" customWidth="1"/>
    <col min="8709" max="8711" width="8.83203125" customWidth="1"/>
    <col min="8715" max="8715" width="8.83203125" customWidth="1"/>
    <col min="8717" max="8717" width="8.83203125" customWidth="1"/>
    <col min="8719" max="8719" width="8.83203125" customWidth="1"/>
    <col min="8735" max="8763" width="8.83203125" customWidth="1"/>
    <col min="8765" max="8765" width="8.83203125" customWidth="1"/>
    <col min="8767" max="8767" width="8.83203125" customWidth="1"/>
    <col min="8769" max="8773" width="8.83203125" customWidth="1"/>
    <col min="8775" max="8776" width="8.83203125" customWidth="1"/>
    <col min="8778" max="8779" width="8.83203125" customWidth="1"/>
    <col min="8781" max="8947" width="8.83203125" customWidth="1"/>
    <col min="8955" max="8955" width="8.83203125" customWidth="1"/>
    <col min="8957" max="8959" width="8.83203125" customWidth="1"/>
    <col min="8961" max="8961" width="8.83203125" customWidth="1"/>
    <col min="8963" max="8964" width="8.83203125" customWidth="1"/>
    <col min="8969" max="8969" width="8.83203125" customWidth="1"/>
    <col min="8971" max="8982" width="8.83203125" customWidth="1"/>
    <col min="8984" max="8988" width="8.83203125" customWidth="1"/>
    <col min="8991" max="9007" width="8.83203125" customWidth="1"/>
    <col min="9009" max="9016" width="8.83203125" customWidth="1"/>
    <col min="9020" max="9020" width="8.83203125" customWidth="1"/>
    <col min="9024" max="9052" width="8.83203125" customWidth="1"/>
    <col min="9055" max="9076" width="8.83203125" customWidth="1"/>
    <col min="9078" max="9079" width="8.83203125" customWidth="1"/>
    <col min="9081" max="9081" width="8.83203125" customWidth="1"/>
    <col min="9083" max="9085" width="8.83203125" customWidth="1"/>
    <col min="9087" max="9090" width="8.83203125" customWidth="1"/>
    <col min="9093" max="9095" width="8.83203125" customWidth="1"/>
    <col min="9099" max="9099" width="8.83203125" customWidth="1"/>
    <col min="9101" max="9101" width="8.83203125" customWidth="1"/>
    <col min="9103" max="9103" width="8.83203125" customWidth="1"/>
    <col min="9119" max="9137" width="8.83203125" customWidth="1"/>
    <col min="9139" max="9141" width="8.83203125" customWidth="1"/>
    <col min="9144" max="9144" width="8.83203125" customWidth="1"/>
    <col min="9148" max="9150" width="8.83203125" customWidth="1"/>
    <col min="9152" max="9155" width="8.83203125" customWidth="1"/>
    <col min="9157" max="9158" width="8.83203125" customWidth="1"/>
    <col min="9161" max="9161" width="8.83203125" customWidth="1"/>
    <col min="9164" max="9165" width="8.83203125" customWidth="1"/>
    <col min="9183" max="9199" width="8.83203125" customWidth="1"/>
    <col min="9203" max="9206" width="8.83203125" customWidth="1"/>
    <col min="9208" max="9215" width="8.83203125" customWidth="1"/>
    <col min="9220" max="9221" width="8.83203125" customWidth="1"/>
    <col min="9226" max="9226" width="8.83203125" customWidth="1"/>
    <col min="9228" max="9231" width="8.83203125" customWidth="1"/>
    <col min="9234" max="9234" width="8.83203125" customWidth="1"/>
    <col min="9236" max="9237" width="8.83203125" customWidth="1"/>
    <col min="9239" max="9239" width="8.83203125" customWidth="1"/>
    <col min="9241" max="9241" width="8.83203125" customWidth="1"/>
    <col min="9243" max="9245" width="8.83203125" customWidth="1"/>
    <col min="9247" max="9248" width="8.83203125" customWidth="1"/>
    <col min="9250" max="9251" width="8.83203125" customWidth="1"/>
    <col min="9256" max="9256" width="8.83203125" customWidth="1"/>
    <col min="9258" max="9267" width="8.83203125" customWidth="1"/>
    <col min="9275" max="9275" width="8.83203125" customWidth="1"/>
    <col min="9277" max="9279" width="8.83203125" customWidth="1"/>
    <col min="9281" max="9281" width="8.83203125" customWidth="1"/>
    <col min="9283" max="9284" width="8.83203125" customWidth="1"/>
    <col min="9289" max="9289" width="8.83203125" customWidth="1"/>
    <col min="9291" max="9302" width="8.83203125" customWidth="1"/>
    <col min="9304" max="9308" width="8.83203125" customWidth="1"/>
    <col min="9311" max="9327" width="8.83203125" customWidth="1"/>
    <col min="9330" max="9330" width="8.83203125" customWidth="1"/>
    <col min="9333" max="9333" width="8.83203125" customWidth="1"/>
    <col min="9335" max="9395" width="8.83203125" customWidth="1"/>
    <col min="9403" max="9403" width="8.83203125" customWidth="1"/>
    <col min="9405" max="9407" width="8.83203125" customWidth="1"/>
    <col min="9409" max="9409" width="8.83203125" customWidth="1"/>
    <col min="9411" max="9412" width="8.83203125" customWidth="1"/>
    <col min="9417" max="9417" width="8.83203125" customWidth="1"/>
    <col min="9419" max="9430" width="8.83203125" customWidth="1"/>
    <col min="9432" max="9436" width="8.83203125" customWidth="1"/>
    <col min="9439" max="9455" width="8.83203125" customWidth="1"/>
    <col min="9459" max="9462" width="8.83203125" customWidth="1"/>
    <col min="9464" max="9471" width="8.83203125" customWidth="1"/>
    <col min="9476" max="9477" width="8.83203125" customWidth="1"/>
    <col min="9482" max="9482" width="8.83203125" customWidth="1"/>
    <col min="9484" max="9487" width="8.83203125" customWidth="1"/>
    <col min="9490" max="9490" width="8.83203125" customWidth="1"/>
    <col min="9492" max="9493" width="8.83203125" customWidth="1"/>
    <col min="9495" max="9495" width="8.83203125" customWidth="1"/>
    <col min="9497" max="9497" width="8.83203125" customWidth="1"/>
    <col min="9499" max="9501" width="8.83203125" customWidth="1"/>
    <col min="9503" max="9504" width="8.83203125" customWidth="1"/>
    <col min="9506" max="9507" width="8.83203125" customWidth="1"/>
    <col min="9512" max="9512" width="8.83203125" customWidth="1"/>
    <col min="9514" max="9519" width="8.83203125" customWidth="1"/>
    <col min="9523" max="9526" width="8.83203125" customWidth="1"/>
    <col min="9528" max="9535" width="8.83203125" customWidth="1"/>
    <col min="9540" max="9541" width="8.83203125" customWidth="1"/>
    <col min="9546" max="9546" width="8.83203125" customWidth="1"/>
    <col min="9548" max="9551" width="8.83203125" customWidth="1"/>
    <col min="9554" max="9554" width="8.83203125" customWidth="1"/>
    <col min="9556" max="9557" width="8.83203125" customWidth="1"/>
    <col min="9559" max="9559" width="8.83203125" customWidth="1"/>
    <col min="9561" max="9561" width="8.83203125" customWidth="1"/>
    <col min="9563" max="9565" width="8.83203125" customWidth="1"/>
    <col min="9567" max="9568" width="8.83203125" customWidth="1"/>
    <col min="9570" max="9571" width="8.83203125" customWidth="1"/>
    <col min="9576" max="9576" width="8.83203125" customWidth="1"/>
    <col min="9578" max="9587" width="8.83203125" customWidth="1"/>
    <col min="9592" max="9598" width="8.83203125" customWidth="1"/>
    <col min="9601" max="9602" width="8.83203125" customWidth="1"/>
    <col min="9604" max="9604" width="8.83203125" customWidth="1"/>
    <col min="9607" max="9608" width="8.83203125" customWidth="1"/>
    <col min="9611" max="9611" width="8.83203125" customWidth="1"/>
    <col min="9613" max="9613" width="8.83203125" customWidth="1"/>
    <col min="9631" max="9651" width="8.83203125" customWidth="1"/>
    <col min="9653" max="9653" width="8.83203125" customWidth="1"/>
    <col min="9655" max="9655" width="8.83203125" customWidth="1"/>
    <col min="9657" max="9657" width="8.83203125" customWidth="1"/>
    <col min="9660" max="9661" width="8.83203125" customWidth="1"/>
    <col min="9663" max="9666" width="8.83203125" customWidth="1"/>
    <col min="9669" max="9671" width="8.83203125" customWidth="1"/>
    <col min="9675" max="9675" width="8.83203125" customWidth="1"/>
    <col min="9677" max="9677" width="8.83203125" customWidth="1"/>
    <col min="9679" max="9679" width="8.83203125" customWidth="1"/>
    <col min="9695" max="9711" width="8.83203125" customWidth="1"/>
    <col min="9776" max="9778" width="8.83203125" customWidth="1"/>
    <col min="9782" max="9784" width="8.83203125" customWidth="1"/>
    <col min="9787" max="9789" width="8.83203125" customWidth="1"/>
    <col min="9791" max="9794" width="8.83203125" customWidth="1"/>
    <col min="9797" max="9799" width="8.83203125" customWidth="1"/>
    <col min="9803" max="9803" width="8.83203125" customWidth="1"/>
    <col min="9805" max="9805" width="8.83203125" customWidth="1"/>
    <col min="9807" max="9807" width="8.83203125" customWidth="1"/>
    <col min="9823" max="9844" width="8.83203125" customWidth="1"/>
    <col min="9846" max="9848" width="8.83203125" customWidth="1"/>
    <col min="9851" max="9853" width="8.83203125" customWidth="1"/>
    <col min="9855" max="9858" width="8.83203125" customWidth="1"/>
    <col min="9861" max="9863" width="8.83203125" customWidth="1"/>
    <col min="9867" max="9867" width="8.83203125" customWidth="1"/>
    <col min="9869" max="9869" width="8.83203125" customWidth="1"/>
    <col min="9871" max="9871" width="8.83203125" customWidth="1"/>
    <col min="9887" max="9903" width="8.83203125" customWidth="1"/>
    <col min="9906" max="9908" width="8.83203125" customWidth="1"/>
    <col min="9910" max="9913" width="8.83203125" customWidth="1"/>
    <col min="9915" max="9916" width="8.83203125" customWidth="1"/>
    <col min="9918" max="9918" width="8.83203125" customWidth="1"/>
    <col min="9920" max="9920" width="8.83203125" customWidth="1"/>
    <col min="9922" max="9926" width="8.83203125" customWidth="1"/>
    <col min="9929" max="9929" width="8.83203125" customWidth="1"/>
    <col min="9932" max="9933" width="8.83203125" customWidth="1"/>
    <col min="9951" max="9967" width="8.83203125" customWidth="1"/>
    <col min="10032" max="10035" width="8.83203125" customWidth="1"/>
    <col min="10038" max="10038" width="8.83203125" customWidth="1"/>
    <col min="10040" max="10042" width="8.83203125" customWidth="1"/>
    <col min="10044" max="10045" width="8.83203125" customWidth="1"/>
    <col min="10047" max="10050" width="8.83203125" customWidth="1"/>
    <col min="10053" max="10055" width="8.83203125" customWidth="1"/>
    <col min="10059" max="10059" width="8.83203125" customWidth="1"/>
    <col min="10061" max="10061" width="8.83203125" customWidth="1"/>
    <col min="10063" max="10063" width="8.83203125" customWidth="1"/>
    <col min="10079" max="10101" width="8.83203125" customWidth="1"/>
    <col min="10103" max="10104" width="8.83203125" customWidth="1"/>
    <col min="10107" max="10109" width="8.83203125" customWidth="1"/>
    <col min="10111" max="10114" width="8.83203125" customWidth="1"/>
    <col min="10117" max="10119" width="8.83203125" customWidth="1"/>
    <col min="10123" max="10123" width="8.83203125" customWidth="1"/>
    <col min="10125" max="10125" width="8.83203125" customWidth="1"/>
    <col min="10127" max="10127" width="8.83203125" customWidth="1"/>
    <col min="10143" max="10159" width="8.83203125" customWidth="1"/>
    <col min="10162" max="10164" width="8.83203125" customWidth="1"/>
    <col min="10166" max="10169" width="8.83203125" customWidth="1"/>
    <col min="10171" max="10172" width="8.83203125" customWidth="1"/>
    <col min="10174" max="10174" width="8.83203125" customWidth="1"/>
    <col min="10176" max="10176" width="8.83203125" customWidth="1"/>
    <col min="10178" max="10182" width="8.83203125" customWidth="1"/>
    <col min="10185" max="10185" width="8.83203125" customWidth="1"/>
    <col min="10188" max="10189" width="8.83203125" customWidth="1"/>
    <col min="10207" max="10229" width="8.83203125" customWidth="1"/>
    <col min="10233" max="10234" width="8.83203125" customWidth="1"/>
    <col min="10236" max="10237" width="8.83203125" customWidth="1"/>
    <col min="10239" max="10242" width="8.83203125" customWidth="1"/>
    <col min="10245" max="10247" width="8.83203125" customWidth="1"/>
    <col min="10251" max="10251" width="8.83203125" customWidth="1"/>
    <col min="10253" max="10253" width="8.83203125" customWidth="1"/>
    <col min="10255" max="10255" width="8.83203125" customWidth="1"/>
    <col min="10271" max="10291" width="8.83203125" customWidth="1"/>
    <col min="10293" max="10293" width="8.83203125" customWidth="1"/>
    <col min="10296" max="10298" width="8.83203125" customWidth="1"/>
    <col min="10300" max="10301" width="8.83203125" customWidth="1"/>
    <col min="10303" max="10306" width="8.83203125" customWidth="1"/>
    <col min="10309" max="10311" width="8.83203125" customWidth="1"/>
    <col min="10315" max="10315" width="8.83203125" customWidth="1"/>
    <col min="10317" max="10317" width="8.83203125" customWidth="1"/>
    <col min="10319" max="10319" width="8.83203125" customWidth="1"/>
    <col min="10335" max="10351" width="8.83203125" customWidth="1"/>
    <col min="10356" max="10356" width="8.83203125" customWidth="1"/>
    <col min="10358" max="10359" width="8.83203125" customWidth="1"/>
    <col min="10361" max="10361" width="8.83203125" customWidth="1"/>
    <col min="10363" max="10363" width="8.83203125" customWidth="1"/>
    <col min="10365" max="10365" width="8.83203125" customWidth="1"/>
    <col min="10367" max="10367" width="8.83203125" customWidth="1"/>
    <col min="10370" max="10371" width="8.83203125" customWidth="1"/>
    <col min="10375" max="10375" width="8.83203125" customWidth="1"/>
    <col min="10377" max="10377" width="8.83203125" customWidth="1"/>
    <col min="10379" max="10380" width="8.83203125" customWidth="1"/>
    <col min="10383" max="10384" width="8.83203125" customWidth="1"/>
    <col min="10386" max="10387" width="8.83203125" customWidth="1"/>
    <col min="10391" max="10391" width="8.83203125" customWidth="1"/>
    <col min="10394" max="10395" width="8.83203125" customWidth="1"/>
    <col min="10399" max="10399" width="8.83203125" customWidth="1"/>
    <col min="10404" max="10404" width="8.83203125" customWidth="1"/>
    <col min="10406" max="10407" width="8.83203125" customWidth="1"/>
    <col min="10409" max="10409" width="8.83203125" customWidth="1"/>
    <col min="10412" max="10412" width="8.83203125" customWidth="1"/>
    <col min="10415" max="10415" width="8.83203125" customWidth="1"/>
    <col min="10417" max="10420" width="8.83203125" customWidth="1"/>
    <col min="10423" max="10423" width="8.83203125" customWidth="1"/>
    <col min="10426" max="10428" width="8.83203125" customWidth="1"/>
    <col min="10431" max="10431" width="8.83203125" customWidth="1"/>
    <col min="10436" max="10436" width="8.83203125" customWidth="1"/>
    <col min="10438" max="10441" width="8.83203125" customWidth="1"/>
    <col min="10443" max="10445" width="8.83203125" customWidth="1"/>
    <col min="10447" max="10447" width="8.83203125" customWidth="1"/>
    <col min="10449" max="10449" width="8.83203125" customWidth="1"/>
    <col min="10451" max="10452" width="8.83203125" customWidth="1"/>
    <col min="10455" max="10455" width="8.83203125" customWidth="1"/>
    <col min="10458" max="10459" width="8.83203125" customWidth="1"/>
    <col min="10463" max="10463" width="8.83203125" customWidth="1"/>
    <col min="10466" max="10466" width="8.83203125" customWidth="1"/>
    <col min="10468" max="10468" width="8.83203125" customWidth="1"/>
    <col min="10471" max="10473" width="8.83203125" customWidth="1"/>
    <col min="10475" max="10475" width="8.83203125" customWidth="1"/>
    <col min="10479" max="10479" width="8.83203125" customWidth="1"/>
    <col min="10484" max="10484" width="8.83203125" customWidth="1"/>
    <col min="10487" max="10491" width="8.83203125" customWidth="1"/>
    <col min="10495" max="10495" width="8.83203125" customWidth="1"/>
    <col min="10500" max="10500" width="8.83203125" customWidth="1"/>
    <col min="10502" max="10504" width="8.83203125" customWidth="1"/>
    <col min="10507" max="10508" width="8.83203125" customWidth="1"/>
    <col min="10511" max="10511" width="8.83203125" customWidth="1"/>
    <col min="10513" max="10514" width="8.83203125" customWidth="1"/>
    <col min="10516" max="10516" width="8.83203125" customWidth="1"/>
    <col min="10519" max="10520" width="8.83203125" customWidth="1"/>
    <col min="10524" max="10524" width="8.83203125" customWidth="1"/>
    <col min="10527" max="10527" width="8.83203125" customWidth="1"/>
    <col min="10529" max="10532" width="8.83203125" customWidth="1"/>
    <col min="10535" max="10535" width="8.83203125" customWidth="1"/>
    <col min="10538" max="10540" width="8.83203125" customWidth="1"/>
    <col min="10543" max="10543" width="8.83203125" customWidth="1"/>
    <col min="10545" max="10546" width="8.83203125" customWidth="1"/>
    <col min="10548" max="10548" width="8.83203125" customWidth="1"/>
    <col min="10551" max="10551" width="8.83203125" customWidth="1"/>
    <col min="10553" max="10556" width="8.83203125" customWidth="1"/>
    <col min="10559" max="10561" width="8.83203125" customWidth="1"/>
    <col min="10564" max="10564" width="8.83203125" customWidth="1"/>
    <col min="10567" max="10567" width="8.83203125" customWidth="1"/>
    <col min="10572" max="10572" width="8.83203125" customWidth="1"/>
    <col min="10574" max="10575" width="8.83203125" customWidth="1"/>
    <col min="10579" max="10580" width="8.83203125" customWidth="1"/>
    <col min="10584" max="10585" width="8.83203125" customWidth="1"/>
    <col min="10588" max="10588" width="8.83203125" customWidth="1"/>
    <col min="10590" max="10590" width="8.83203125" customWidth="1"/>
    <col min="10592" max="10593" width="8.83203125" customWidth="1"/>
    <col min="10596" max="10596" width="8.83203125" customWidth="1"/>
    <col min="10598" max="10598" width="8.83203125" customWidth="1"/>
    <col min="10601" max="10601" width="8.83203125" customWidth="1"/>
    <col min="10603" max="10604" width="8.83203125" customWidth="1"/>
    <col min="10610" max="10610" width="8.83203125" customWidth="1"/>
    <col min="10613" max="10614" width="8.83203125" customWidth="1"/>
    <col min="10618" max="10618" width="8.83203125" customWidth="1"/>
    <col min="10621" max="10622" width="8.83203125" customWidth="1"/>
    <col min="10624" max="10626" width="8.83203125" customWidth="1"/>
    <col min="10628" max="10628" width="8.83203125" customWidth="1"/>
    <col min="10632" max="10632" width="8.83203125" customWidth="1"/>
    <col min="10634" max="10634" width="8.83203125" customWidth="1"/>
    <col min="10636" max="10638" width="8.83203125" customWidth="1"/>
    <col min="10640" max="10640" width="8.83203125" customWidth="1"/>
    <col min="10642" max="10646" width="8.83203125" customWidth="1"/>
    <col min="10648" max="10650" width="8.83203125" customWidth="1"/>
    <col min="10652" max="10652" width="8.83203125" customWidth="1"/>
    <col min="10660" max="10660" width="8.83203125" customWidth="1"/>
    <col min="10662" max="10662" width="8.83203125" customWidth="1"/>
    <col min="10664" max="10664" width="8.83203125" customWidth="1"/>
    <col min="10670" max="10670" width="8.83203125" customWidth="1"/>
    <col min="10676" max="10676" width="8.83203125" customWidth="1"/>
    <col min="10678" max="10679" width="8.83203125" customWidth="1"/>
    <col min="10682" max="10684" width="8.83203125" customWidth="1"/>
    <col min="10687" max="10689" width="8.83203125" customWidth="1"/>
    <col min="10692" max="10692" width="8.83203125" customWidth="1"/>
    <col min="10695" max="10695" width="8.83203125" customWidth="1"/>
    <col min="10697" max="10700" width="8.83203125" customWidth="1"/>
    <col min="10703" max="10703" width="8.83203125" customWidth="1"/>
    <col min="10706" max="10707" width="8.83203125" customWidth="1"/>
    <col min="10711" max="10711" width="8.83203125" customWidth="1"/>
    <col min="10714" max="10715" width="8.83203125" customWidth="1"/>
    <col min="10719" max="10719" width="8.83203125" customWidth="1"/>
    <col min="10723" max="10724" width="8.83203125" customWidth="1"/>
    <col min="10728" max="10728" width="8.83203125" customWidth="1"/>
    <col min="10730" max="10730" width="8.83203125" customWidth="1"/>
    <col min="10733" max="10734" width="8.83203125" customWidth="1"/>
    <col min="10736" max="10737" width="8.83203125" customWidth="1"/>
    <col min="10739" max="10742" width="8.83203125" customWidth="1"/>
    <col min="10745" max="10745" width="8.83203125" customWidth="1"/>
    <col min="10747" max="10748" width="8.83203125" customWidth="1"/>
    <col min="10752" max="10752" width="8.83203125" customWidth="1"/>
    <col min="10755" max="10758" width="8.83203125" customWidth="1"/>
    <col min="10761" max="10761" width="8.83203125" customWidth="1"/>
    <col min="10763" max="10766" width="8.83203125" customWidth="1"/>
    <col min="10769" max="10769" width="8.83203125" customWidth="1"/>
    <col min="10771" max="10772" width="8.83203125" customWidth="1"/>
    <col min="10776" max="10776" width="8.83203125" customWidth="1"/>
    <col min="10780" max="10780" width="8.83203125" customWidth="1"/>
    <col min="10782" max="10782" width="8.83203125" customWidth="1"/>
    <col min="10785" max="10786" width="8.83203125" customWidth="1"/>
    <col min="10790" max="10790" width="8.83203125" customWidth="1"/>
    <col min="10796" max="10796" width="8.83203125" customWidth="1"/>
    <col min="10798" max="10799" width="8.83203125" customWidth="1"/>
    <col min="10802" max="10803" width="8.83203125" customWidth="1"/>
    <col min="10805" max="10805" width="8.83203125" customWidth="1"/>
    <col min="10807" max="10809" width="8.83203125" customWidth="1"/>
    <col min="10811" max="10811" width="8.83203125" customWidth="1"/>
    <col min="10815" max="10815" width="8.83203125" customWidth="1"/>
    <col min="10820" max="10820" width="8.83203125" customWidth="1"/>
    <col min="10823" max="10823" width="8.83203125" customWidth="1"/>
    <col min="10826" max="10828" width="8.83203125" customWidth="1"/>
    <col min="10831" max="10831" width="8.83203125" customWidth="1"/>
    <col min="10834" max="10834" width="8.83203125" customWidth="1"/>
    <col min="10836" max="10836" width="8.83203125" customWidth="1"/>
    <col min="10839" max="10844" width="8.83203125" customWidth="1"/>
    <col min="10846" max="10847" width="8.83203125" customWidth="1"/>
    <col min="10849" max="10850" width="8.83203125" customWidth="1"/>
    <col min="10852" max="10853" width="8.83203125" customWidth="1"/>
    <col min="10855" max="10856" width="8.83203125" customWidth="1"/>
    <col min="10860" max="10860" width="8.83203125" customWidth="1"/>
    <col min="10863" max="10865" width="8.83203125" customWidth="1"/>
    <col min="10867" max="10868" width="8.83203125" customWidth="1"/>
    <col min="10871" max="10871" width="8.83203125" customWidth="1"/>
    <col min="10873" max="10873" width="8.83203125" customWidth="1"/>
    <col min="10875" max="10876" width="8.83203125" customWidth="1"/>
    <col min="10879" max="10882" width="8.83203125" customWidth="1"/>
    <col min="10887" max="10892" width="8.83203125" customWidth="1"/>
    <col min="10894" max="10897" width="8.83203125" customWidth="1"/>
    <col min="10899" max="10901" width="8.83203125" customWidth="1"/>
    <col min="10903" max="10903" width="8.83203125" customWidth="1"/>
    <col min="10905" max="10908" width="8.83203125" customWidth="1"/>
    <col min="10911" max="10913" width="8.83203125" customWidth="1"/>
    <col min="10915" max="10915" width="8.83203125" customWidth="1"/>
    <col min="10919" max="10919" width="8.83203125" customWidth="1"/>
    <col min="10921" max="10924" width="8.83203125" customWidth="1"/>
    <col min="10927" max="10932" width="8.83203125" customWidth="1"/>
    <col min="10934" max="10935" width="8.83203125" customWidth="1"/>
    <col min="10937" max="10937" width="8.83203125" customWidth="1"/>
    <col min="10940" max="10940" width="8.83203125" customWidth="1"/>
    <col min="10942" max="10944" width="8.83203125" customWidth="1"/>
    <col min="10946" max="10947" width="8.83203125" customWidth="1"/>
    <col min="10950" max="10955" width="8.83203125" customWidth="1"/>
    <col min="10958" max="10960" width="8.83203125" customWidth="1"/>
    <col min="10962" max="10963" width="8.83203125" customWidth="1"/>
    <col min="10966" max="10971" width="8.83203125" customWidth="1"/>
    <col min="10974" max="10979" width="8.83203125" customWidth="1"/>
    <col min="10982" max="10984" width="8.83203125" customWidth="1"/>
    <col min="10986" max="10987" width="8.83203125" customWidth="1"/>
    <col min="10990" max="10991" width="8.83203125" customWidth="1"/>
    <col min="10993" max="10995" width="8.83203125" customWidth="1"/>
    <col min="10998" max="10999" width="8.83203125" customWidth="1"/>
    <col min="11001" max="11001" width="8.83203125" customWidth="1"/>
    <col min="11003" max="11003" width="8.83203125" customWidth="1"/>
    <col min="11006" max="11007" width="8.83203125" customWidth="1"/>
    <col min="11012" max="11012" width="8.83203125" customWidth="1"/>
    <col min="11014" max="11016" width="8.83203125" customWidth="1"/>
    <col min="11019" max="11021" width="8.83203125" customWidth="1"/>
    <col min="11023" max="11025" width="8.83203125" customWidth="1"/>
    <col min="11027" max="11027" width="8.83203125" customWidth="1"/>
    <col min="11029" max="11029" width="8.83203125" customWidth="1"/>
    <col min="11031" max="11031" width="8.83203125" customWidth="1"/>
    <col min="11034" max="11035" width="8.83203125" customWidth="1"/>
    <col min="11037" max="11037" width="8.83203125" customWidth="1"/>
    <col min="11039" max="11039" width="8.83203125" customWidth="1"/>
    <col min="11041" max="11041" width="8.83203125" customWidth="1"/>
    <col min="11043" max="11045" width="8.83203125" customWidth="1"/>
    <col min="11047" max="11052" width="8.83203125" customWidth="1"/>
    <col min="11054" max="11055" width="8.83203125" customWidth="1"/>
    <col min="11057" max="11059" width="8.83203125" customWidth="1"/>
    <col min="11062" max="11067" width="8.83203125" customWidth="1"/>
    <col min="11070" max="11075" width="8.83203125" customWidth="1"/>
    <col min="11078" max="11084" width="8.83203125" customWidth="1"/>
    <col min="11086" max="11087" width="8.83203125" customWidth="1"/>
    <col min="11089" max="11089" width="8.83203125" customWidth="1"/>
    <col min="11092" max="11092" width="8.83203125" customWidth="1"/>
    <col min="11094" max="11100" width="8.83203125" customWidth="1"/>
    <col min="11102" max="11103" width="8.83203125" customWidth="1"/>
    <col min="11105" max="11105" width="8.83203125" customWidth="1"/>
    <col min="11108" max="11109" width="8.83203125" customWidth="1"/>
    <col min="11111" max="11111" width="8.83203125" customWidth="1"/>
    <col min="11116" max="11116" width="8.83203125" customWidth="1"/>
    <col min="11119" max="11120" width="8.83203125" customWidth="1"/>
    <col min="11124" max="11124" width="8.83203125" customWidth="1"/>
    <col min="11127" max="11129" width="8.83203125" customWidth="1"/>
    <col min="11131" max="11131" width="8.83203125" customWidth="1"/>
    <col min="11135" max="11138" width="8.83203125" customWidth="1"/>
    <col min="11140" max="11140" width="8.83203125" customWidth="1"/>
    <col min="11143" max="11145" width="8.83203125" customWidth="1"/>
    <col min="11148" max="11148" width="8.83203125" customWidth="1"/>
    <col min="11151" max="11151" width="8.83203125" customWidth="1"/>
    <col min="11153" max="11154" width="8.83203125" customWidth="1"/>
    <col min="11159" max="11160" width="8.83203125" customWidth="1"/>
    <col min="11164" max="11164" width="8.83203125" customWidth="1"/>
    <col min="11166" max="11170" width="8.83203125" customWidth="1"/>
    <col min="11173" max="11173" width="8.83203125" customWidth="1"/>
    <col min="11175" max="11177" width="8.83203125" customWidth="1"/>
    <col min="11180" max="11181" width="8.83203125" customWidth="1"/>
    <col min="11183" max="11183" width="8.83203125" customWidth="1"/>
    <col min="11186" max="11187" width="8.83203125" customWidth="1"/>
    <col min="11189" max="11189" width="8.83203125" customWidth="1"/>
    <col min="11191" max="11199" width="8.83203125" customWidth="1"/>
    <col min="11201" max="11203" width="8.83203125" customWidth="1"/>
    <col min="11205" max="11205" width="8.83203125" customWidth="1"/>
    <col min="11210" max="11212" width="8.83203125" customWidth="1"/>
    <col min="11219" max="11220" width="8.83203125" customWidth="1"/>
    <col min="11231" max="11251" width="8.83203125" customWidth="1"/>
    <col min="11254" max="11254" width="8.83203125" customWidth="1"/>
    <col min="11256" max="11258" width="8.83203125" customWidth="1"/>
    <col min="11260" max="11261" width="8.83203125" customWidth="1"/>
    <col min="11263" max="11266" width="8.83203125" customWidth="1"/>
    <col min="11269" max="11271" width="8.83203125" customWidth="1"/>
    <col min="11275" max="11275" width="8.83203125" customWidth="1"/>
    <col min="11277" max="11277" width="8.83203125" customWidth="1"/>
    <col min="11279" max="11279" width="8.83203125" customWidth="1"/>
    <col min="11295" max="11375" width="8.83203125" customWidth="1"/>
    <col min="11379" max="11382" width="8.83203125" customWidth="1"/>
    <col min="11384" max="11391" width="8.83203125" customWidth="1"/>
    <col min="11396" max="11397" width="8.83203125" customWidth="1"/>
    <col min="11402" max="11402" width="8.83203125" customWidth="1"/>
    <col min="11404" max="11407" width="8.83203125" customWidth="1"/>
    <col min="11410" max="11410" width="8.83203125" customWidth="1"/>
    <col min="11412" max="11413" width="8.83203125" customWidth="1"/>
    <col min="11415" max="11415" width="8.83203125" customWidth="1"/>
    <col min="11417" max="11417" width="8.83203125" customWidth="1"/>
    <col min="11419" max="11421" width="8.83203125" customWidth="1"/>
    <col min="11423" max="11424" width="8.83203125" customWidth="1"/>
    <col min="11426" max="11427" width="8.83203125" customWidth="1"/>
    <col min="11432" max="11432" width="8.83203125" customWidth="1"/>
    <col min="11434" max="11445" width="8.83203125" customWidth="1"/>
    <col min="11447" max="11447" width="8.83203125" customWidth="1"/>
    <col min="11450" max="11450" width="8.83203125" customWidth="1"/>
    <col min="11452" max="11453" width="8.83203125" customWidth="1"/>
    <col min="11455" max="11458" width="8.83203125" customWidth="1"/>
    <col min="11461" max="11463" width="8.83203125" customWidth="1"/>
    <col min="11467" max="11467" width="8.83203125" customWidth="1"/>
    <col min="11469" max="11469" width="8.83203125" customWidth="1"/>
    <col min="11471" max="11471" width="8.83203125" customWidth="1"/>
    <col min="11487" max="11504" width="8.83203125" customWidth="1"/>
    <col min="11513" max="11570" width="8.83203125" customWidth="1"/>
    <col min="11572" max="11574" width="8.83203125" customWidth="1"/>
    <col min="11579" max="11579" width="8.83203125" customWidth="1"/>
    <col min="11581" max="11581" width="8.83203125" customWidth="1"/>
    <col min="11583" max="11586" width="8.83203125" customWidth="1"/>
    <col min="11589" max="11591" width="8.83203125" customWidth="1"/>
    <col min="11595" max="11595" width="8.83203125" customWidth="1"/>
    <col min="11597" max="11597" width="8.83203125" customWidth="1"/>
    <col min="11599" max="11599" width="8.83203125" customWidth="1"/>
    <col min="11615" max="11631" width="8.83203125" customWidth="1"/>
    <col min="11635" max="11638" width="8.83203125" customWidth="1"/>
    <col min="11640" max="11647" width="8.83203125" customWidth="1"/>
    <col min="11652" max="11653" width="8.83203125" customWidth="1"/>
    <col min="11658" max="11658" width="8.83203125" customWidth="1"/>
    <col min="11660" max="11663" width="8.83203125" customWidth="1"/>
    <col min="11666" max="11666" width="8.83203125" customWidth="1"/>
    <col min="11668" max="11669" width="8.83203125" customWidth="1"/>
    <col min="11671" max="11671" width="8.83203125" customWidth="1"/>
    <col min="11673" max="11673" width="8.83203125" customWidth="1"/>
    <col min="11675" max="11677" width="8.83203125" customWidth="1"/>
    <col min="11679" max="11680" width="8.83203125" customWidth="1"/>
    <col min="11682" max="11683" width="8.83203125" customWidth="1"/>
    <col min="11688" max="11688" width="8.83203125" customWidth="1"/>
    <col min="11690" max="11695" width="8.83203125" customWidth="1"/>
    <col min="11705" max="11763" width="8.83203125" customWidth="1"/>
    <col min="11765" max="11765" width="8.83203125" customWidth="1"/>
    <col min="11771" max="11773" width="8.83203125" customWidth="1"/>
    <col min="11775" max="11778" width="8.83203125" customWidth="1"/>
    <col min="11781" max="11783" width="8.83203125" customWidth="1"/>
    <col min="11787" max="11787" width="8.83203125" customWidth="1"/>
    <col min="11789" max="11789" width="8.83203125" customWidth="1"/>
    <col min="11791" max="11791" width="8.83203125" customWidth="1"/>
    <col min="11807" max="11824" width="8.83203125" customWidth="1"/>
    <col min="11826" max="11826" width="8.83203125" customWidth="1"/>
    <col min="11828" max="11828" width="8.83203125" customWidth="1"/>
    <col min="11830" max="11831" width="8.83203125" customWidth="1"/>
    <col min="11833" max="11834" width="8.83203125" customWidth="1"/>
    <col min="11836" max="11836" width="8.83203125" customWidth="1"/>
    <col min="11840" max="11846" width="8.83203125" customWidth="1"/>
    <col min="11849" max="11849" width="8.83203125" customWidth="1"/>
    <col min="11852" max="11853" width="8.83203125" customWidth="1"/>
    <col min="11871" max="11887" width="8.83203125" customWidth="1"/>
    <col min="11891" max="11894" width="8.83203125" customWidth="1"/>
    <col min="11896" max="11903" width="8.83203125" customWidth="1"/>
    <col min="11908" max="11909" width="8.83203125" customWidth="1"/>
    <col min="11914" max="11914" width="8.83203125" customWidth="1"/>
    <col min="11916" max="11919" width="8.83203125" customWidth="1"/>
    <col min="11922" max="11922" width="8.83203125" customWidth="1"/>
    <col min="11924" max="11925" width="8.83203125" customWidth="1"/>
    <col min="11927" max="11927" width="8.83203125" customWidth="1"/>
    <col min="11929" max="11929" width="8.83203125" customWidth="1"/>
    <col min="11931" max="11933" width="8.83203125" customWidth="1"/>
    <col min="11935" max="11936" width="8.83203125" customWidth="1"/>
    <col min="11938" max="11939" width="8.83203125" customWidth="1"/>
    <col min="11944" max="11944" width="8.83203125" customWidth="1"/>
    <col min="11946" max="11951" width="8.83203125" customWidth="1"/>
    <col min="11954" max="11957" width="8.83203125" customWidth="1"/>
    <col min="11959" max="11959" width="8.83203125" customWidth="1"/>
    <col min="11962" max="11962" width="8.83203125" customWidth="1"/>
    <col min="11964" max="11965" width="8.83203125" customWidth="1"/>
    <col min="11967" max="11970" width="8.83203125" customWidth="1"/>
    <col min="11973" max="11975" width="8.83203125" customWidth="1"/>
    <col min="11979" max="11979" width="8.83203125" customWidth="1"/>
    <col min="11981" max="11981" width="8.83203125" customWidth="1"/>
    <col min="11983" max="11983" width="8.83203125" customWidth="1"/>
    <col min="11999" max="12019" width="8.83203125" customWidth="1"/>
    <col min="12027" max="12029" width="8.83203125" customWidth="1"/>
    <col min="12031" max="12034" width="8.83203125" customWidth="1"/>
    <col min="12037" max="12039" width="8.83203125" customWidth="1"/>
    <col min="12043" max="12043" width="8.83203125" customWidth="1"/>
    <col min="12045" max="12045" width="8.83203125" customWidth="1"/>
    <col min="12047" max="12047" width="8.83203125" customWidth="1"/>
    <col min="12050" max="12050" width="8.83203125" customWidth="1"/>
    <col min="12057" max="12082" width="8.83203125" customWidth="1"/>
    <col min="12084" max="12088" width="8.83203125" customWidth="1"/>
    <col min="12090" max="12095" width="8.83203125" customWidth="1"/>
    <col min="12127" max="12149" width="8.83203125" customWidth="1"/>
    <col min="12151" max="12151" width="8.83203125" customWidth="1"/>
    <col min="12154" max="12154" width="8.83203125" customWidth="1"/>
    <col min="12156" max="12157" width="8.83203125" customWidth="1"/>
    <col min="12159" max="12162" width="8.83203125" customWidth="1"/>
    <col min="12165" max="12167" width="8.83203125" customWidth="1"/>
    <col min="12171" max="12171" width="8.83203125" customWidth="1"/>
    <col min="12173" max="12173" width="8.83203125" customWidth="1"/>
    <col min="12175" max="12175" width="8.83203125" customWidth="1"/>
    <col min="12191" max="12208" width="8.83203125" customWidth="1"/>
    <col min="12217" max="12239" width="8.83203125" customWidth="1"/>
    <col min="12255" max="12271" width="8.83203125" customWidth="1"/>
    <col min="12273" max="12303" width="8.83203125" customWidth="1"/>
    <col min="12306" max="12306" width="8.83203125" customWidth="1"/>
    <col min="12313" max="12338" width="8.83203125" customWidth="1"/>
    <col min="12340" max="12344" width="8.83203125" customWidth="1"/>
    <col min="12346" max="12351" width="8.83203125" customWidth="1"/>
    <col min="12368" max="12404" width="8.83203125" customWidth="1"/>
    <col min="12407" max="12407" width="8.83203125" customWidth="1"/>
    <col min="12410" max="12410" width="8.83203125" customWidth="1"/>
    <col min="12412" max="12413" width="8.83203125" customWidth="1"/>
    <col min="12415" max="12418" width="8.83203125" customWidth="1"/>
    <col min="12421" max="12423" width="8.83203125" customWidth="1"/>
    <col min="12427" max="12427" width="8.83203125" customWidth="1"/>
    <col min="12429" max="12429" width="8.83203125" customWidth="1"/>
    <col min="12431" max="12431" width="8.83203125" customWidth="1"/>
    <col min="12447" max="12464" width="8.83203125" customWidth="1"/>
    <col min="12473" max="12527" width="8.83203125" customWidth="1"/>
    <col min="12531" max="12531" width="8.83203125" customWidth="1"/>
    <col min="12533" max="12535" width="8.83203125" customWidth="1"/>
    <col min="12537" max="12543" width="8.83203125" customWidth="1"/>
    <col min="12546" max="12547" width="8.83203125" customWidth="1"/>
    <col min="12550" max="12551" width="8.83203125" customWidth="1"/>
    <col min="12553" max="12595" width="8.83203125" customWidth="1"/>
    <col min="12597" max="12597" width="8.83203125" customWidth="1"/>
    <col min="12599" max="12599" width="8.83203125" customWidth="1"/>
    <col min="12601" max="12601" width="8.83203125" customWidth="1"/>
    <col min="12604" max="12605" width="8.83203125" customWidth="1"/>
    <col min="12607" max="12610" width="8.83203125" customWidth="1"/>
    <col min="12613" max="12615" width="8.83203125" customWidth="1"/>
    <col min="12619" max="12619" width="8.83203125" customWidth="1"/>
    <col min="12621" max="12621" width="8.83203125" customWidth="1"/>
    <col min="12623" max="12623" width="8.83203125" customWidth="1"/>
    <col min="12639" max="12656" width="8.83203125" customWidth="1"/>
    <col min="12658" max="12658" width="8.83203125" customWidth="1"/>
    <col min="12661" max="12687" width="8.83203125" customWidth="1"/>
    <col min="12689" max="12722" width="8.83203125" customWidth="1"/>
    <col min="12726" max="12726" width="8.83203125" customWidth="1"/>
    <col min="12728" max="12728" width="8.83203125" customWidth="1"/>
    <col min="12730" max="12730" width="8.83203125" customWidth="1"/>
    <col min="12732" max="12733" width="8.83203125" customWidth="1"/>
    <col min="12735" max="12738" width="8.83203125" customWidth="1"/>
    <col min="12741" max="12743" width="8.83203125" customWidth="1"/>
    <col min="12747" max="12747" width="8.83203125" customWidth="1"/>
    <col min="12749" max="12749" width="8.83203125" customWidth="1"/>
    <col min="12751" max="12751" width="8.83203125" customWidth="1"/>
    <col min="12767" max="12786" width="8.83203125" customWidth="1"/>
    <col min="12789" max="12789" width="8.83203125" customWidth="1"/>
    <col min="12792" max="12792" width="8.83203125" customWidth="1"/>
    <col min="12795" max="12797" width="8.83203125" customWidth="1"/>
    <col min="12799" max="12802" width="8.83203125" customWidth="1"/>
    <col min="12805" max="12807" width="8.83203125" customWidth="1"/>
    <col min="12811" max="12811" width="8.83203125" customWidth="1"/>
    <col min="12813" max="12813" width="8.83203125" customWidth="1"/>
    <col min="12815" max="12815" width="8.83203125" customWidth="1"/>
    <col min="12831" max="12879" width="8.83203125" customWidth="1"/>
    <col min="12895" max="12914" width="8.83203125" customWidth="1"/>
    <col min="12916" max="12975" width="8.83203125" customWidth="1"/>
    <col min="12979" max="13042" width="8.83203125" customWidth="1"/>
    <col min="13048" max="13048" width="8.83203125" customWidth="1"/>
    <col min="13051" max="13053" width="8.83203125" customWidth="1"/>
    <col min="13055" max="13058" width="8.83203125" customWidth="1"/>
    <col min="13061" max="13063" width="8.83203125" customWidth="1"/>
    <col min="13067" max="13067" width="8.83203125" customWidth="1"/>
    <col min="13069" max="13069" width="8.83203125" customWidth="1"/>
    <col min="13071" max="13071" width="8.83203125" customWidth="1"/>
    <col min="13087" max="13296" width="8.83203125" customWidth="1"/>
    <col min="13298" max="13300" width="8.83203125" customWidth="1"/>
    <col min="13302" max="13302" width="8.83203125" customWidth="1"/>
    <col min="13306" max="13306" width="8.83203125" customWidth="1"/>
    <col min="13308" max="13308" width="8.83203125" customWidth="1"/>
    <col min="13310" max="13310" width="8.83203125" customWidth="1"/>
    <col min="13312" max="13312" width="8.83203125" customWidth="1"/>
    <col min="13314" max="13314" width="8.83203125" customWidth="1"/>
    <col min="13316" max="13316" width="8.83203125" customWidth="1"/>
    <col min="13318" max="13318" width="8.83203125" customWidth="1"/>
    <col min="13320" max="13320" width="8.83203125" customWidth="1"/>
    <col min="13322" max="13323" width="8.83203125" customWidth="1"/>
    <col min="13326" max="13807" width="8.83203125" customWidth="1"/>
    <col min="13810" max="14895" width="8.83203125" customWidth="1"/>
    <col min="14899" max="14902" width="8.83203125" customWidth="1"/>
    <col min="14904" max="14911" width="8.83203125" customWidth="1"/>
    <col min="14916" max="14917" width="8.83203125" customWidth="1"/>
    <col min="14922" max="14922" width="8.83203125" customWidth="1"/>
    <col min="14924" max="14927" width="8.83203125" customWidth="1"/>
    <col min="14930" max="14930" width="8.83203125" customWidth="1"/>
    <col min="14932" max="14933" width="8.83203125" customWidth="1"/>
    <col min="14935" max="14935" width="8.83203125" customWidth="1"/>
    <col min="14937" max="14937" width="8.83203125" customWidth="1"/>
    <col min="14939" max="14941" width="8.83203125" customWidth="1"/>
    <col min="14943" max="14944" width="8.83203125" customWidth="1"/>
    <col min="14946" max="14947" width="8.83203125" customWidth="1"/>
    <col min="14952" max="14952" width="8.83203125" customWidth="1"/>
    <col min="14954" max="14959" width="8.83203125" customWidth="1"/>
    <col min="14963" max="14966" width="8.83203125" customWidth="1"/>
    <col min="14968" max="14975" width="8.83203125" customWidth="1"/>
    <col min="14980" max="14981" width="8.83203125" customWidth="1"/>
    <col min="14986" max="14986" width="8.83203125" customWidth="1"/>
    <col min="14988" max="14991" width="8.83203125" customWidth="1"/>
    <col min="14994" max="14994" width="8.83203125" customWidth="1"/>
    <col min="14996" max="14997" width="8.83203125" customWidth="1"/>
    <col min="14999" max="14999" width="8.83203125" customWidth="1"/>
    <col min="15001" max="15001" width="8.83203125" customWidth="1"/>
    <col min="15003" max="15005" width="8.83203125" customWidth="1"/>
    <col min="15007" max="15008" width="8.83203125" customWidth="1"/>
    <col min="15010" max="15011" width="8.83203125" customWidth="1"/>
    <col min="15016" max="15016" width="8.83203125" customWidth="1"/>
    <col min="15018" max="15091" width="8.83203125" customWidth="1"/>
    <col min="15093" max="15093" width="8.83203125" customWidth="1"/>
    <col min="15095" max="15095" width="8.83203125" customWidth="1"/>
    <col min="15097" max="15097" width="8.83203125" customWidth="1"/>
    <col min="15100" max="15101" width="8.83203125" customWidth="1"/>
    <col min="15103" max="15106" width="8.83203125" customWidth="1"/>
    <col min="15109" max="15111" width="8.83203125" customWidth="1"/>
    <col min="15115" max="15115" width="8.83203125" customWidth="1"/>
    <col min="15117" max="15117" width="8.83203125" customWidth="1"/>
    <col min="15119" max="15119" width="8.83203125" customWidth="1"/>
    <col min="15135" max="15219" width="8.83203125" customWidth="1"/>
    <col min="15227" max="15229" width="8.83203125" customWidth="1"/>
    <col min="15231" max="15234" width="8.83203125" customWidth="1"/>
    <col min="15237" max="15239" width="8.83203125" customWidth="1"/>
    <col min="15243" max="15243" width="8.83203125" customWidth="1"/>
    <col min="15245" max="15245" width="8.83203125" customWidth="1"/>
    <col min="15247" max="15247" width="8.83203125" customWidth="1"/>
    <col min="15263" max="15279" width="8.83203125" customWidth="1"/>
    <col min="15281" max="15281" width="8.83203125" customWidth="1"/>
    <col min="15287" max="15287" width="8.83203125" customWidth="1"/>
    <col min="15289" max="15290" width="8.83203125" customWidth="1"/>
    <col min="15292" max="15292" width="8.83203125" customWidth="1"/>
    <col min="15296" max="15302" width="8.83203125" customWidth="1"/>
    <col min="15305" max="15305" width="8.83203125" customWidth="1"/>
    <col min="15308" max="15309" width="8.83203125" customWidth="1"/>
    <col min="15327" max="15347" width="8.83203125" customWidth="1"/>
    <col min="15350" max="15350" width="8.83203125" customWidth="1"/>
    <col min="15352" max="15354" width="8.83203125" customWidth="1"/>
    <col min="15356" max="15357" width="8.83203125" customWidth="1"/>
    <col min="15359" max="15362" width="8.83203125" customWidth="1"/>
    <col min="15365" max="15367" width="8.83203125" customWidth="1"/>
    <col min="15371" max="15371" width="8.83203125" customWidth="1"/>
    <col min="15373" max="15373" width="8.83203125" customWidth="1"/>
    <col min="15375" max="15375" width="8.83203125" customWidth="1"/>
    <col min="15391" max="15476" width="8.83203125" customWidth="1"/>
    <col min="15480" max="15482" width="8.83203125" customWidth="1"/>
    <col min="15484" max="15485" width="8.83203125" customWidth="1"/>
    <col min="15487" max="15490" width="8.83203125" customWidth="1"/>
    <col min="15493" max="15495" width="8.83203125" customWidth="1"/>
    <col min="15499" max="15499" width="8.83203125" customWidth="1"/>
    <col min="15501" max="15501" width="8.83203125" customWidth="1"/>
    <col min="15503" max="15503" width="8.83203125" customWidth="1"/>
    <col min="15519" max="15535" width="8.83203125" customWidth="1"/>
    <col min="15537" max="15537" width="8.83203125" customWidth="1"/>
    <col min="15541" max="15544" width="8.83203125" customWidth="1"/>
    <col min="15548" max="15548" width="8.83203125" customWidth="1"/>
    <col min="15559" max="15559" width="8.83203125" customWidth="1"/>
    <col min="15561" max="15561" width="8.83203125" customWidth="1"/>
    <col min="15564" max="15565" width="8.83203125" customWidth="1"/>
    <col min="15583" max="15603" width="8.83203125" customWidth="1"/>
    <col min="15605" max="15605" width="8.83203125" customWidth="1"/>
    <col min="15608" max="15610" width="8.83203125" customWidth="1"/>
    <col min="15612" max="15613" width="8.83203125" customWidth="1"/>
    <col min="15615" max="15618" width="8.83203125" customWidth="1"/>
    <col min="15621" max="15623" width="8.83203125" customWidth="1"/>
    <col min="15627" max="15627" width="8.83203125" customWidth="1"/>
    <col min="15629" max="15629" width="8.83203125" customWidth="1"/>
    <col min="15631" max="15631" width="8.83203125" customWidth="1"/>
    <col min="15647" max="15694" width="8.83203125" customWidth="1"/>
    <col min="15696" max="15726" width="8.83203125" customWidth="1"/>
    <col min="15728" max="15735" width="8.83203125" customWidth="1"/>
    <col min="15737" max="15738" width="8.83203125" customWidth="1"/>
    <col min="15740" max="15741" width="8.83203125" customWidth="1"/>
    <col min="15743" max="15746" width="8.83203125" customWidth="1"/>
    <col min="15749" max="15751" width="8.83203125" customWidth="1"/>
    <col min="15755" max="15755" width="8.83203125" customWidth="1"/>
    <col min="15757" max="15757" width="8.83203125" customWidth="1"/>
    <col min="15759" max="15759" width="8.83203125" customWidth="1"/>
    <col min="15775" max="15791" width="8.83203125" customWidth="1"/>
    <col min="15793" max="15793" width="8.83203125" customWidth="1"/>
    <col min="15797" max="15800" width="8.83203125" customWidth="1"/>
    <col min="15804" max="15804" width="8.83203125" customWidth="1"/>
    <col min="15815" max="15815" width="8.83203125" customWidth="1"/>
    <col min="15817" max="15817" width="8.83203125" customWidth="1"/>
    <col min="15820" max="15821" width="8.83203125" customWidth="1"/>
    <col min="15825" max="15855" width="8.83203125" customWidth="1"/>
    <col min="15857" max="15857" width="8.83203125" customWidth="1"/>
    <col min="15861" max="15861" width="8.83203125" customWidth="1"/>
    <col min="15863" max="15863" width="8.83203125" customWidth="1"/>
    <col min="15865" max="15919" width="8.83203125" customWidth="1"/>
    <col min="15921" max="15921" width="8.83203125" customWidth="1"/>
    <col min="15925" max="15925" width="8.83203125" customWidth="1"/>
    <col min="15927" max="15927" width="8.83203125" customWidth="1"/>
    <col min="15929" max="15983" width="8.83203125" customWidth="1"/>
    <col min="15985" max="16048" width="8.83203125" customWidth="1"/>
    <col min="16050" max="16059" width="8.83203125" customWidth="1"/>
    <col min="16061" max="16075" width="8.83203125" customWidth="1"/>
    <col min="16079" max="16103" width="8.83203125" customWidth="1"/>
    <col min="16105" max="16105" width="8.83203125" customWidth="1"/>
    <col min="16128" max="16180" width="8.83203125" customWidth="1"/>
    <col min="16182" max="16244" width="8.83203125" customWidth="1"/>
    <col min="16246" max="16310" width="8.83203125" customWidth="1"/>
    <col min="16312" max="16379" width="8.83203125" customWidth="1"/>
    <col min="16381" max="16381" width="8.83203125" customWidth="1"/>
    <col min="16383" max="16384" width="8.83203125" customWidth="1"/>
  </cols>
  <sheetData>
    <row r="1" spans="1:18" s="4" customFormat="1" ht="38" customHeight="1" x14ac:dyDescent="0.2">
      <c r="A1" s="5" t="s">
        <v>0</v>
      </c>
      <c r="B1" s="5" t="s">
        <v>1</v>
      </c>
      <c r="C1" s="5" t="s">
        <v>2</v>
      </c>
      <c r="D1" s="6" t="s">
        <v>4</v>
      </c>
      <c r="E1" s="5"/>
      <c r="F1" s="6" t="s">
        <v>6</v>
      </c>
      <c r="G1" s="6" t="s">
        <v>7</v>
      </c>
      <c r="H1" s="5"/>
      <c r="I1" s="5"/>
      <c r="J1" s="5"/>
      <c r="K1" s="6" t="s">
        <v>8</v>
      </c>
      <c r="L1" s="5"/>
      <c r="M1" s="5"/>
      <c r="N1" s="5"/>
      <c r="O1" s="6" t="s">
        <v>9</v>
      </c>
      <c r="Q1" s="28" t="s">
        <v>15</v>
      </c>
      <c r="R1" s="28"/>
    </row>
    <row r="2" spans="1:18" x14ac:dyDescent="0.2">
      <c r="A2" s="7">
        <v>31413</v>
      </c>
      <c r="B2" s="9">
        <v>325</v>
      </c>
      <c r="C2" s="9"/>
      <c r="D2" s="9">
        <f>C86/83</f>
        <v>3.9226508072289157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Q2" s="15" t="s">
        <v>3</v>
      </c>
      <c r="R2" s="16">
        <v>3.9226508072289157</v>
      </c>
    </row>
    <row r="3" spans="1:18" x14ac:dyDescent="0.2">
      <c r="A3" s="7">
        <v>31444</v>
      </c>
      <c r="B3" s="9">
        <v>336.10000600000001</v>
      </c>
      <c r="C3" s="9">
        <f>B3-B2</f>
        <v>11.100006000000008</v>
      </c>
      <c r="D3" s="9">
        <v>3.9226508072289157</v>
      </c>
      <c r="E3" s="9">
        <f>(C3-D3)^2</f>
        <v>51.514427563198161</v>
      </c>
      <c r="F3" s="9">
        <f>E86/82</f>
        <v>653.38147681718021</v>
      </c>
      <c r="G3" s="9">
        <f>F3^(1/2)</f>
        <v>25.561327759276907</v>
      </c>
      <c r="H3" s="9">
        <f>(C3-D3)/G3</f>
        <v>0.28078960765902439</v>
      </c>
      <c r="I3" s="9">
        <f>H3^3</f>
        <v>2.2138239937121679E-2</v>
      </c>
      <c r="J3" s="9">
        <f>83/6642</f>
        <v>1.2496236073471846E-2</v>
      </c>
      <c r="K3" s="9">
        <f>J3*I86</f>
        <v>-1.4621842054704111</v>
      </c>
      <c r="L3" s="9">
        <f>((C3-D3)/G3)^4</f>
        <v>6.2161877062057403E-3</v>
      </c>
      <c r="M3" s="9">
        <f>20172/6480</f>
        <v>3.1129629629629632</v>
      </c>
      <c r="N3" s="9">
        <f>6972/531360</f>
        <v>1.3121047877145438E-2</v>
      </c>
      <c r="O3" s="9">
        <f>N3*L86-M3</f>
        <v>6.0131078095497417</v>
      </c>
      <c r="Q3" s="15" t="s">
        <v>10</v>
      </c>
      <c r="R3" s="16">
        <v>653.38147681718021</v>
      </c>
    </row>
    <row r="4" spans="1:18" x14ac:dyDescent="0.2">
      <c r="A4" s="7">
        <v>31472</v>
      </c>
      <c r="B4" s="9">
        <v>360</v>
      </c>
      <c r="C4" s="9">
        <f>B4-B3</f>
        <v>23.899993999999992</v>
      </c>
      <c r="D4" s="9">
        <v>3.9226508072289157</v>
      </c>
      <c r="E4" s="9">
        <f t="shared" ref="E4:E67" si="0">(C4-D4)^2</f>
        <v>399.0942410417569</v>
      </c>
      <c r="F4" s="9">
        <v>653.38147681718021</v>
      </c>
      <c r="G4" s="9">
        <f>F4^(1/2)</f>
        <v>25.561327759276907</v>
      </c>
      <c r="H4" s="9">
        <f t="shared" ref="H4:H67" si="1">(C4-D4)/G4</f>
        <v>0.78154559813586955</v>
      </c>
      <c r="I4" s="9">
        <f t="shared" ref="I4:I67" si="2">H4^3</f>
        <v>0.47737861937404602</v>
      </c>
      <c r="J4" s="9">
        <v>1.2496236073471846E-2</v>
      </c>
      <c r="K4" s="9">
        <v>-1.4621842054704111</v>
      </c>
      <c r="L4" s="9">
        <f t="shared" ref="L4:L67" si="3">((C4-D4)/G4)^4</f>
        <v>0.37309315861596437</v>
      </c>
      <c r="M4" s="9">
        <f>20172/6480</f>
        <v>3.1129629629629632</v>
      </c>
      <c r="N4" s="9">
        <v>1.3121047877145438E-2</v>
      </c>
      <c r="O4" s="9">
        <v>6.0131078095497417</v>
      </c>
      <c r="Q4" s="15" t="s">
        <v>11</v>
      </c>
      <c r="R4" s="16">
        <v>25.561327759276907</v>
      </c>
    </row>
    <row r="5" spans="1:18" x14ac:dyDescent="0.2">
      <c r="A5" s="7">
        <v>31503</v>
      </c>
      <c r="B5" s="9">
        <v>375.79998799999998</v>
      </c>
      <c r="C5" s="9">
        <f t="shared" ref="C5:C68" si="4">B5-B4</f>
        <v>15.799987999999985</v>
      </c>
      <c r="D5" s="9">
        <v>3.9226508072289157</v>
      </c>
      <c r="E5" s="9">
        <f t="shared" si="0"/>
        <v>141.07113879078295</v>
      </c>
      <c r="F5" s="9">
        <v>653.38147681718021</v>
      </c>
      <c r="G5" s="9">
        <f t="shared" ref="G5:G68" si="5">F5^(1/2)</f>
        <v>25.561327759276907</v>
      </c>
      <c r="H5" s="9">
        <f t="shared" si="1"/>
        <v>0.46466041610301162</v>
      </c>
      <c r="I5" s="9">
        <f t="shared" si="2"/>
        <v>0.10032450624398741</v>
      </c>
      <c r="J5" s="9">
        <v>1.2496236073471846E-2</v>
      </c>
      <c r="K5" s="9">
        <v>-1.4621842054704111</v>
      </c>
      <c r="L5" s="9">
        <f t="shared" si="3"/>
        <v>4.6616826816660378E-2</v>
      </c>
      <c r="M5" s="9">
        <f t="shared" ref="M5:M68" si="6">20172/6480</f>
        <v>3.1129629629629632</v>
      </c>
      <c r="N5" s="9">
        <v>1.3121047877145438E-2</v>
      </c>
      <c r="O5" s="9">
        <v>6.0131078095497417</v>
      </c>
      <c r="Q5" s="15" t="s">
        <v>12</v>
      </c>
      <c r="R5" s="16">
        <v>-1.4621842054704111</v>
      </c>
    </row>
    <row r="6" spans="1:18" x14ac:dyDescent="0.2">
      <c r="A6" s="7">
        <v>31533</v>
      </c>
      <c r="B6" s="9">
        <v>383.20001200000002</v>
      </c>
      <c r="C6" s="9">
        <f t="shared" si="4"/>
        <v>7.4000240000000304</v>
      </c>
      <c r="D6" s="9">
        <v>3.9226508072289157</v>
      </c>
      <c r="E6" s="9">
        <f t="shared" si="0"/>
        <v>12.092124321803176</v>
      </c>
      <c r="F6" s="9">
        <v>653.38147681718021</v>
      </c>
      <c r="G6" s="9">
        <f t="shared" si="5"/>
        <v>25.561327759276907</v>
      </c>
      <c r="H6" s="9">
        <f t="shared" si="1"/>
        <v>0.13604039764753928</v>
      </c>
      <c r="I6" s="9">
        <f t="shared" si="2"/>
        <v>2.5176982505763176E-3</v>
      </c>
      <c r="J6" s="9">
        <v>1.2496236073471846E-2</v>
      </c>
      <c r="K6" s="9">
        <v>-1.4621842054704111</v>
      </c>
      <c r="L6" s="9">
        <f t="shared" si="3"/>
        <v>3.4250867116491628E-4</v>
      </c>
      <c r="M6" s="9">
        <f t="shared" si="6"/>
        <v>3.1129629629629632</v>
      </c>
      <c r="N6" s="9">
        <v>1.3121047877145438E-2</v>
      </c>
      <c r="O6" s="9">
        <v>6.0131078095497417</v>
      </c>
      <c r="Q6" s="15" t="s">
        <v>13</v>
      </c>
      <c r="R6" s="16">
        <v>6.0131078095497417</v>
      </c>
    </row>
    <row r="7" spans="1:18" x14ac:dyDescent="0.2">
      <c r="A7" s="7">
        <v>31564</v>
      </c>
      <c r="B7" s="9">
        <v>400.70001200000002</v>
      </c>
      <c r="C7" s="9">
        <f t="shared" si="4"/>
        <v>17.5</v>
      </c>
      <c r="D7" s="9">
        <v>3.9226508072289157</v>
      </c>
      <c r="E7" s="9">
        <f t="shared" si="0"/>
        <v>184.34441110244163</v>
      </c>
      <c r="F7" s="9">
        <v>653.38147681718021</v>
      </c>
      <c r="G7" s="9">
        <f t="shared" si="5"/>
        <v>25.561327759276907</v>
      </c>
      <c r="H7" s="9">
        <f t="shared" si="1"/>
        <v>0.53116760289744702</v>
      </c>
      <c r="I7" s="9">
        <f t="shared" si="2"/>
        <v>0.14986310819494411</v>
      </c>
      <c r="J7" s="9">
        <v>1.2496236073471846E-2</v>
      </c>
      <c r="K7" s="9">
        <v>-1.4621842054704111</v>
      </c>
      <c r="L7" s="9">
        <f t="shared" si="3"/>
        <v>7.960242794266921E-2</v>
      </c>
      <c r="M7" s="9">
        <f t="shared" si="6"/>
        <v>3.1129629629629632</v>
      </c>
      <c r="N7" s="9">
        <v>1.3121047877145438E-2</v>
      </c>
      <c r="O7" s="9">
        <v>6.0131078095497417</v>
      </c>
    </row>
    <row r="8" spans="1:18" x14ac:dyDescent="0.2">
      <c r="A8" s="7">
        <v>31594</v>
      </c>
      <c r="B8" s="9">
        <v>407</v>
      </c>
      <c r="C8" s="9">
        <f t="shared" si="4"/>
        <v>6.2999879999999848</v>
      </c>
      <c r="D8" s="9">
        <v>3.9226508072289157</v>
      </c>
      <c r="E8" s="9">
        <f t="shared" si="0"/>
        <v>5.6517321281326272</v>
      </c>
      <c r="F8" s="9">
        <v>653.38147681718021</v>
      </c>
      <c r="G8" s="9">
        <f t="shared" si="5"/>
        <v>25.561327759276907</v>
      </c>
      <c r="H8" s="9">
        <f t="shared" si="1"/>
        <v>9.3005230994241614E-2</v>
      </c>
      <c r="I8" s="9">
        <f t="shared" si="2"/>
        <v>8.0449273624209113E-4</v>
      </c>
      <c r="J8" s="9">
        <v>1.2496236073471846E-2</v>
      </c>
      <c r="K8" s="9">
        <v>-1.4621842054704111</v>
      </c>
      <c r="L8" s="9">
        <f t="shared" si="3"/>
        <v>7.4822032767385169E-5</v>
      </c>
      <c r="M8" s="9">
        <f t="shared" si="6"/>
        <v>3.1129629629629632</v>
      </c>
      <c r="N8" s="9">
        <v>1.3121047877145438E-2</v>
      </c>
      <c r="O8" s="9">
        <v>6.0131078095497417</v>
      </c>
    </row>
    <row r="9" spans="1:18" x14ac:dyDescent="0.2">
      <c r="A9" s="7">
        <v>31625</v>
      </c>
      <c r="B9" s="9">
        <v>372.5</v>
      </c>
      <c r="C9" s="9">
        <f t="shared" si="4"/>
        <v>-34.5</v>
      </c>
      <c r="D9" s="9">
        <v>3.9226508072289157</v>
      </c>
      <c r="E9" s="9">
        <f t="shared" si="0"/>
        <v>1476.3000950542491</v>
      </c>
      <c r="F9" s="9">
        <v>653.38147681718021</v>
      </c>
      <c r="G9" s="9">
        <f t="shared" si="5"/>
        <v>25.561327759276907</v>
      </c>
      <c r="H9" s="9">
        <f t="shared" si="1"/>
        <v>-1.5031555155926626</v>
      </c>
      <c r="I9" s="9">
        <f t="shared" si="2"/>
        <v>-3.3963445694247705</v>
      </c>
      <c r="J9" s="9">
        <v>1.2496236073471846E-2</v>
      </c>
      <c r="K9" s="9">
        <v>-1.4621842054704111</v>
      </c>
      <c r="L9" s="9">
        <f t="shared" si="3"/>
        <v>5.1052340723840306</v>
      </c>
      <c r="M9" s="9">
        <f t="shared" si="6"/>
        <v>3.1129629629629632</v>
      </c>
      <c r="N9" s="9">
        <v>1.3121047877145438E-2</v>
      </c>
      <c r="O9" s="9">
        <v>6.0131078095497417</v>
      </c>
    </row>
    <row r="10" spans="1:18" x14ac:dyDescent="0.2">
      <c r="A10" s="7">
        <v>31656</v>
      </c>
      <c r="B10" s="9">
        <v>382.79998799999998</v>
      </c>
      <c r="C10" s="9">
        <f t="shared" si="4"/>
        <v>10.299987999999985</v>
      </c>
      <c r="D10" s="9">
        <v>3.9226508072289157</v>
      </c>
      <c r="E10" s="9">
        <f t="shared" si="0"/>
        <v>40.670429670301182</v>
      </c>
      <c r="F10" s="9">
        <v>653.38147681718021</v>
      </c>
      <c r="G10" s="9">
        <f t="shared" si="5"/>
        <v>25.561327759276907</v>
      </c>
      <c r="H10" s="9">
        <f t="shared" si="1"/>
        <v>0.24949162472425004</v>
      </c>
      <c r="I10" s="9">
        <f t="shared" si="2"/>
        <v>1.5529873338475367E-2</v>
      </c>
      <c r="J10" s="9">
        <v>1.2496236073471846E-2</v>
      </c>
      <c r="K10" s="9">
        <v>-1.4621842054704111</v>
      </c>
      <c r="L10" s="9">
        <f t="shared" si="3"/>
        <v>3.8745733309780324E-3</v>
      </c>
      <c r="M10" s="9">
        <f t="shared" si="6"/>
        <v>3.1129629629629632</v>
      </c>
      <c r="N10" s="9">
        <v>1.3121047877145438E-2</v>
      </c>
      <c r="O10" s="9">
        <v>6.0131078095497417</v>
      </c>
    </row>
    <row r="11" spans="1:18" x14ac:dyDescent="0.2">
      <c r="A11" s="7">
        <v>31686</v>
      </c>
      <c r="B11" s="9">
        <v>352.5</v>
      </c>
      <c r="C11" s="9">
        <f t="shared" si="4"/>
        <v>-30.299987999999985</v>
      </c>
      <c r="D11" s="9">
        <v>3.9226508072289157</v>
      </c>
      <c r="E11" s="9">
        <f t="shared" si="0"/>
        <v>1171.1890069300498</v>
      </c>
      <c r="F11" s="9">
        <v>653.38147681718021</v>
      </c>
      <c r="G11" s="9">
        <f t="shared" si="5"/>
        <v>25.561327759276907</v>
      </c>
      <c r="H11" s="9">
        <f t="shared" si="1"/>
        <v>-1.3388443327169721</v>
      </c>
      <c r="I11" s="9">
        <f t="shared" si="2"/>
        <v>-2.3998840189151278</v>
      </c>
      <c r="J11" s="9">
        <v>1.2496236073471846E-2</v>
      </c>
      <c r="K11" s="9">
        <v>-1.4621842054704111</v>
      </c>
      <c r="L11" s="9">
        <f t="shared" si="3"/>
        <v>3.2130711179025497</v>
      </c>
      <c r="M11" s="9">
        <f t="shared" si="6"/>
        <v>3.1129629629629632</v>
      </c>
      <c r="N11" s="9">
        <v>1.3121047877145438E-2</v>
      </c>
      <c r="O11" s="9">
        <v>6.0131078095497417</v>
      </c>
    </row>
    <row r="12" spans="1:18" x14ac:dyDescent="0.2">
      <c r="A12" s="7">
        <v>31717</v>
      </c>
      <c r="B12" s="9">
        <v>361</v>
      </c>
      <c r="C12" s="9">
        <f t="shared" si="4"/>
        <v>8.5</v>
      </c>
      <c r="D12" s="9">
        <v>3.9226508072289157</v>
      </c>
      <c r="E12" s="9">
        <f t="shared" si="0"/>
        <v>20.952125632562097</v>
      </c>
      <c r="F12" s="9">
        <v>653.38147681718021</v>
      </c>
      <c r="G12" s="9">
        <f t="shared" si="5"/>
        <v>25.561327759276907</v>
      </c>
      <c r="H12" s="9">
        <f t="shared" si="1"/>
        <v>0.17907321700492804</v>
      </c>
      <c r="I12" s="9">
        <f t="shared" si="2"/>
        <v>5.7423797172691032E-3</v>
      </c>
      <c r="J12" s="9">
        <v>1.2496236073471846E-2</v>
      </c>
      <c r="K12" s="9">
        <v>-1.4621842054704111</v>
      </c>
      <c r="L12" s="9">
        <f t="shared" si="3"/>
        <v>1.0283064092352276E-3</v>
      </c>
      <c r="M12" s="9">
        <f t="shared" si="6"/>
        <v>3.1129629629629632</v>
      </c>
      <c r="N12" s="9">
        <v>1.3121047877145438E-2</v>
      </c>
      <c r="O12" s="9">
        <v>6.0131078095497417</v>
      </c>
    </row>
    <row r="13" spans="1:18" x14ac:dyDescent="0.2">
      <c r="A13" s="7">
        <v>31747</v>
      </c>
      <c r="B13" s="9">
        <v>357.39999399999999</v>
      </c>
      <c r="C13" s="9">
        <f t="shared" si="4"/>
        <v>-3.6000060000000076</v>
      </c>
      <c r="D13" s="9">
        <v>3.9226508072289157</v>
      </c>
      <c r="E13" s="9">
        <f t="shared" si="0"/>
        <v>56.590365439347657</v>
      </c>
      <c r="F13" s="9">
        <v>653.38147681718021</v>
      </c>
      <c r="G13" s="9">
        <f t="shared" si="5"/>
        <v>25.561327759276907</v>
      </c>
      <c r="H13" s="9">
        <f t="shared" si="1"/>
        <v>-0.29429835875793836</v>
      </c>
      <c r="I13" s="9">
        <f t="shared" si="2"/>
        <v>-2.5489629353193287E-2</v>
      </c>
      <c r="J13" s="9">
        <v>1.2496236073471846E-2</v>
      </c>
      <c r="K13" s="9">
        <v>-1.4621842054704111</v>
      </c>
      <c r="L13" s="9">
        <f t="shared" si="3"/>
        <v>7.5015560839929536E-3</v>
      </c>
      <c r="M13" s="9">
        <f t="shared" si="6"/>
        <v>3.1129629629629632</v>
      </c>
      <c r="N13" s="9">
        <v>1.3121047877145438E-2</v>
      </c>
      <c r="O13" s="9">
        <v>6.0131078095497417</v>
      </c>
    </row>
    <row r="14" spans="1:18" x14ac:dyDescent="0.2">
      <c r="A14" s="7">
        <v>31778</v>
      </c>
      <c r="B14" s="9">
        <v>351.29998799999998</v>
      </c>
      <c r="C14" s="9">
        <f t="shared" si="4"/>
        <v>-6.1000060000000076</v>
      </c>
      <c r="D14" s="9">
        <v>3.9226508072289157</v>
      </c>
      <c r="E14" s="9">
        <f t="shared" si="0"/>
        <v>100.45364947549227</v>
      </c>
      <c r="F14" s="9">
        <v>653.38147681718021</v>
      </c>
      <c r="G14" s="9">
        <f t="shared" si="5"/>
        <v>25.561327759276907</v>
      </c>
      <c r="H14" s="9">
        <f t="shared" si="1"/>
        <v>-0.39210235483919359</v>
      </c>
      <c r="I14" s="9">
        <f t="shared" si="2"/>
        <v>-6.0283485083481268E-2</v>
      </c>
      <c r="J14" s="9">
        <v>1.2496236073471846E-2</v>
      </c>
      <c r="K14" s="9">
        <v>-1.4621842054704111</v>
      </c>
      <c r="L14" s="9">
        <f t="shared" si="3"/>
        <v>2.363729645914641E-2</v>
      </c>
      <c r="M14" s="9">
        <f t="shared" si="6"/>
        <v>3.1129629629629632</v>
      </c>
      <c r="N14" s="9">
        <v>1.3121047877145438E-2</v>
      </c>
      <c r="O14" s="9">
        <v>6.0131078095497417</v>
      </c>
    </row>
    <row r="15" spans="1:18" x14ac:dyDescent="0.2">
      <c r="A15" s="7">
        <v>31809</v>
      </c>
      <c r="B15" s="9">
        <v>393.79998799999998</v>
      </c>
      <c r="C15" s="9">
        <f t="shared" si="4"/>
        <v>42.5</v>
      </c>
      <c r="D15" s="9">
        <v>3.9226508072289157</v>
      </c>
      <c r="E15" s="9">
        <f t="shared" si="0"/>
        <v>1488.2118707409957</v>
      </c>
      <c r="F15" s="9">
        <v>653.38147681718021</v>
      </c>
      <c r="G15" s="9">
        <f t="shared" si="5"/>
        <v>25.561327759276907</v>
      </c>
      <c r="H15" s="9">
        <f t="shared" si="1"/>
        <v>1.5092075637099995</v>
      </c>
      <c r="I15" s="9">
        <f t="shared" si="2"/>
        <v>3.4375333421852852</v>
      </c>
      <c r="J15" s="9">
        <v>1.2496236073471846E-2</v>
      </c>
      <c r="K15" s="9">
        <v>-1.4621842054704111</v>
      </c>
      <c r="L15" s="9">
        <f t="shared" si="3"/>
        <v>5.1879513205313454</v>
      </c>
      <c r="M15" s="9">
        <f t="shared" si="6"/>
        <v>3.1129629629629632</v>
      </c>
      <c r="N15" s="9">
        <v>1.3121047877145438E-2</v>
      </c>
      <c r="O15" s="9">
        <v>6.0131078095497417</v>
      </c>
    </row>
    <row r="16" spans="1:18" x14ac:dyDescent="0.2">
      <c r="A16" s="7">
        <v>31837</v>
      </c>
      <c r="B16" s="9">
        <v>425</v>
      </c>
      <c r="C16" s="9">
        <f t="shared" si="4"/>
        <v>31.200012000000015</v>
      </c>
      <c r="D16" s="9">
        <v>3.9226508072289157</v>
      </c>
      <c r="E16" s="9">
        <f t="shared" si="0"/>
        <v>744.05443364089479</v>
      </c>
      <c r="F16" s="9">
        <v>653.38147681718021</v>
      </c>
      <c r="G16" s="9">
        <f t="shared" si="5"/>
        <v>25.561327759276907</v>
      </c>
      <c r="H16" s="9">
        <f t="shared" si="1"/>
        <v>1.0671339708819076</v>
      </c>
      <c r="I16" s="9">
        <f t="shared" si="2"/>
        <v>1.2152253935807003</v>
      </c>
      <c r="J16" s="9">
        <v>1.2496236073471846E-2</v>
      </c>
      <c r="K16" s="9">
        <v>-1.4621842054704111</v>
      </c>
      <c r="L16" s="9">
        <f t="shared" si="3"/>
        <v>1.2968082997683019</v>
      </c>
      <c r="M16" s="9">
        <f t="shared" si="6"/>
        <v>3.1129629629629632</v>
      </c>
      <c r="N16" s="9">
        <v>1.3121047877145438E-2</v>
      </c>
      <c r="O16" s="9">
        <v>6.0131078095497417</v>
      </c>
    </row>
    <row r="17" spans="1:15" x14ac:dyDescent="0.2">
      <c r="A17" s="7">
        <v>31868</v>
      </c>
      <c r="B17" s="9">
        <v>426.29998799999998</v>
      </c>
      <c r="C17" s="9">
        <f t="shared" si="4"/>
        <v>1.2999879999999848</v>
      </c>
      <c r="D17" s="9">
        <v>3.9226508072289157</v>
      </c>
      <c r="E17" s="9">
        <f t="shared" si="0"/>
        <v>6.8783602004219357</v>
      </c>
      <c r="F17" s="9">
        <v>653.38147681718021</v>
      </c>
      <c r="G17" s="9">
        <f t="shared" si="5"/>
        <v>25.561327759276907</v>
      </c>
      <c r="H17" s="9">
        <f t="shared" si="1"/>
        <v>-0.10260276116826891</v>
      </c>
      <c r="I17" s="9">
        <f t="shared" si="2"/>
        <v>-1.0801327768137632E-3</v>
      </c>
      <c r="J17" s="9">
        <v>1.2496236073471846E-2</v>
      </c>
      <c r="K17" s="9">
        <v>-1.4621842054704111</v>
      </c>
      <c r="L17" s="9">
        <f t="shared" si="3"/>
        <v>1.1082460532944165E-4</v>
      </c>
      <c r="M17" s="9">
        <f t="shared" si="6"/>
        <v>3.1129629629629632</v>
      </c>
      <c r="N17" s="9">
        <v>1.3121047877145438E-2</v>
      </c>
      <c r="O17" s="9">
        <v>6.0131078095497417</v>
      </c>
    </row>
    <row r="18" spans="1:15" x14ac:dyDescent="0.2">
      <c r="A18" s="7">
        <v>31898</v>
      </c>
      <c r="B18" s="9">
        <v>418.60000600000001</v>
      </c>
      <c r="C18" s="9">
        <f t="shared" si="4"/>
        <v>-7.6999819999999772</v>
      </c>
      <c r="D18" s="9">
        <v>3.9226508072289157</v>
      </c>
      <c r="E18" s="9">
        <f t="shared" si="0"/>
        <v>135.08559337167338</v>
      </c>
      <c r="F18" s="9">
        <v>653.38147681718021</v>
      </c>
      <c r="G18" s="9">
        <f t="shared" si="5"/>
        <v>25.561327759276907</v>
      </c>
      <c r="H18" s="9">
        <f t="shared" si="1"/>
        <v>-0.45469597341283341</v>
      </c>
      <c r="I18" s="9">
        <f t="shared" si="2"/>
        <v>-9.4007677829179861E-2</v>
      </c>
      <c r="J18" s="9">
        <v>1.2496236073471846E-2</v>
      </c>
      <c r="K18" s="9">
        <v>-1.4621842054704111</v>
      </c>
      <c r="L18" s="9">
        <f t="shared" si="3"/>
        <v>4.2744912578818982E-2</v>
      </c>
      <c r="M18" s="9">
        <f t="shared" si="6"/>
        <v>3.1129629629629632</v>
      </c>
      <c r="N18" s="9">
        <v>1.3121047877145438E-2</v>
      </c>
      <c r="O18" s="9">
        <v>6.0131078095497417</v>
      </c>
    </row>
    <row r="19" spans="1:15" x14ac:dyDescent="0.2">
      <c r="A19" s="7">
        <v>31929</v>
      </c>
      <c r="B19" s="9">
        <v>415.5</v>
      </c>
      <c r="C19" s="9">
        <f t="shared" si="4"/>
        <v>-3.1000060000000076</v>
      </c>
      <c r="D19" s="9">
        <v>3.9226508072289157</v>
      </c>
      <c r="E19" s="9">
        <f t="shared" si="0"/>
        <v>49.317708632118737</v>
      </c>
      <c r="F19" s="9">
        <v>653.38147681718021</v>
      </c>
      <c r="G19" s="9">
        <f t="shared" si="5"/>
        <v>25.561327759276907</v>
      </c>
      <c r="H19" s="9">
        <f t="shared" si="1"/>
        <v>-0.27473755954168727</v>
      </c>
      <c r="I19" s="9">
        <f t="shared" si="2"/>
        <v>-2.0737390624814896E-2</v>
      </c>
      <c r="J19" s="9">
        <v>1.2496236073471846E-2</v>
      </c>
      <c r="K19" s="9">
        <v>-1.4621842054704111</v>
      </c>
      <c r="L19" s="9">
        <f t="shared" si="3"/>
        <v>5.6973400915243094E-3</v>
      </c>
      <c r="M19" s="9">
        <f t="shared" si="6"/>
        <v>3.1129629629629632</v>
      </c>
      <c r="N19" s="9">
        <v>1.3121047877145438E-2</v>
      </c>
      <c r="O19" s="9">
        <v>6.0131078095497417</v>
      </c>
    </row>
    <row r="20" spans="1:15" x14ac:dyDescent="0.2">
      <c r="A20" s="7">
        <v>31959</v>
      </c>
      <c r="B20" s="9">
        <v>424.5</v>
      </c>
      <c r="C20" s="9">
        <f t="shared" si="4"/>
        <v>9</v>
      </c>
      <c r="D20" s="9">
        <v>3.9226508072289157</v>
      </c>
      <c r="E20" s="9">
        <f t="shared" si="0"/>
        <v>25.779474825333182</v>
      </c>
      <c r="F20" s="9">
        <v>653.38147681718021</v>
      </c>
      <c r="G20" s="9">
        <f t="shared" si="5"/>
        <v>25.561327759276907</v>
      </c>
      <c r="H20" s="9">
        <f t="shared" si="1"/>
        <v>0.1986340162211791</v>
      </c>
      <c r="I20" s="9">
        <f t="shared" si="2"/>
        <v>7.8371989447468E-3</v>
      </c>
      <c r="J20" s="9">
        <v>1.2496236073471846E-2</v>
      </c>
      <c r="K20" s="9">
        <v>-1.4621842054704111</v>
      </c>
      <c r="L20" s="9">
        <f t="shared" si="3"/>
        <v>1.5567343023194437E-3</v>
      </c>
      <c r="M20" s="9">
        <f t="shared" si="6"/>
        <v>3.1129629629629632</v>
      </c>
      <c r="N20" s="9">
        <v>1.3121047877145438E-2</v>
      </c>
      <c r="O20" s="9">
        <v>6.0131078095497417</v>
      </c>
    </row>
    <row r="21" spans="1:15" x14ac:dyDescent="0.2">
      <c r="A21" s="7">
        <v>31990</v>
      </c>
      <c r="B21" s="9">
        <v>433.29998799999998</v>
      </c>
      <c r="C21" s="9">
        <f t="shared" si="4"/>
        <v>8.7999879999999848</v>
      </c>
      <c r="D21" s="9">
        <v>3.9226508072289157</v>
      </c>
      <c r="E21" s="9">
        <f t="shared" si="0"/>
        <v>23.788418091987975</v>
      </c>
      <c r="F21" s="9">
        <v>653.38147681718021</v>
      </c>
      <c r="G21" s="9">
        <f t="shared" si="5"/>
        <v>25.561327759276907</v>
      </c>
      <c r="H21" s="9">
        <f t="shared" si="1"/>
        <v>0.19080922707549688</v>
      </c>
      <c r="I21" s="9">
        <f t="shared" si="2"/>
        <v>6.947013085819455E-3</v>
      </c>
      <c r="J21" s="9">
        <v>1.2496236073471846E-2</v>
      </c>
      <c r="K21" s="9">
        <v>-1.4621842054704111</v>
      </c>
      <c r="L21" s="9">
        <f t="shared" si="3"/>
        <v>1.3255541973885726E-3</v>
      </c>
      <c r="M21" s="9">
        <f t="shared" si="6"/>
        <v>3.1129629629629632</v>
      </c>
      <c r="N21" s="9">
        <v>1.3121047877145438E-2</v>
      </c>
      <c r="O21" s="9">
        <v>6.0131078095497417</v>
      </c>
    </row>
    <row r="22" spans="1:15" x14ac:dyDescent="0.2">
      <c r="A22" s="7">
        <v>32021</v>
      </c>
      <c r="B22" s="9">
        <v>455.5</v>
      </c>
      <c r="C22" s="9">
        <f t="shared" si="4"/>
        <v>22.200012000000015</v>
      </c>
      <c r="D22" s="9">
        <v>3.9226508072289157</v>
      </c>
      <c r="E22" s="9">
        <f t="shared" si="0"/>
        <v>334.06193217101497</v>
      </c>
      <c r="F22" s="9">
        <v>653.38147681718021</v>
      </c>
      <c r="G22" s="9">
        <f t="shared" si="5"/>
        <v>25.561327759276907</v>
      </c>
      <c r="H22" s="9">
        <f t="shared" si="1"/>
        <v>0.71503958498938869</v>
      </c>
      <c r="I22" s="9">
        <f t="shared" si="2"/>
        <v>0.36558658886981638</v>
      </c>
      <c r="J22" s="9">
        <v>1.2496236073471846E-2</v>
      </c>
      <c r="K22" s="9">
        <v>-1.4621842054704111</v>
      </c>
      <c r="L22" s="9">
        <f t="shared" si="3"/>
        <v>0.26140888278315977</v>
      </c>
      <c r="M22" s="9">
        <f t="shared" si="6"/>
        <v>3.1129629629629632</v>
      </c>
      <c r="N22" s="9">
        <v>1.3121047877145438E-2</v>
      </c>
      <c r="O22" s="9">
        <v>6.0131078095497417</v>
      </c>
    </row>
    <row r="23" spans="1:15" x14ac:dyDescent="0.2">
      <c r="A23" s="7">
        <v>32051</v>
      </c>
      <c r="B23" s="9">
        <v>446.20001200000002</v>
      </c>
      <c r="C23" s="9">
        <f t="shared" si="4"/>
        <v>-9.2999879999999848</v>
      </c>
      <c r="D23" s="9">
        <v>3.9226508072289157</v>
      </c>
      <c r="E23" s="9">
        <f t="shared" si="0"/>
        <v>174.83817702643572</v>
      </c>
      <c r="F23" s="9">
        <v>653.38147681718021</v>
      </c>
      <c r="G23" s="9">
        <f t="shared" si="5"/>
        <v>25.561327759276907</v>
      </c>
      <c r="H23" s="9">
        <f t="shared" si="1"/>
        <v>-0.51729076563442766</v>
      </c>
      <c r="I23" s="9">
        <f t="shared" si="2"/>
        <v>-0.13842169952032288</v>
      </c>
      <c r="J23" s="9">
        <v>1.2496236073471846E-2</v>
      </c>
      <c r="K23" s="9">
        <v>-1.4621842054704111</v>
      </c>
      <c r="L23" s="9">
        <f t="shared" si="3"/>
        <v>7.1604266925286514E-2</v>
      </c>
      <c r="M23" s="9">
        <f t="shared" si="6"/>
        <v>3.1129629629629632</v>
      </c>
      <c r="N23" s="9">
        <v>1.3121047877145438E-2</v>
      </c>
      <c r="O23" s="9">
        <v>6.0131078095497417</v>
      </c>
    </row>
    <row r="24" spans="1:15" x14ac:dyDescent="0.2">
      <c r="A24" s="7">
        <v>32082</v>
      </c>
      <c r="B24" s="9">
        <v>325.39999399999999</v>
      </c>
      <c r="C24" s="9">
        <f t="shared" si="4"/>
        <v>-120.80001800000002</v>
      </c>
      <c r="D24" s="9">
        <v>3.9226508072289157</v>
      </c>
      <c r="E24" s="9">
        <f t="shared" si="0"/>
        <v>15555.744114397719</v>
      </c>
      <c r="F24" s="9">
        <v>653.38147681718021</v>
      </c>
      <c r="G24" s="9">
        <f t="shared" si="5"/>
        <v>25.561327759276907</v>
      </c>
      <c r="H24" s="9">
        <f t="shared" si="1"/>
        <v>-4.8793501645063673</v>
      </c>
      <c r="I24" s="9">
        <f t="shared" si="2"/>
        <v>-116.16785185485639</v>
      </c>
      <c r="J24" s="9">
        <v>1.2496236073471846E-2</v>
      </c>
      <c r="K24" s="9">
        <v>-1.4621842054704111</v>
      </c>
      <c r="L24" s="9">
        <f t="shared" si="3"/>
        <v>566.82362705834487</v>
      </c>
      <c r="M24" s="9">
        <f t="shared" si="6"/>
        <v>3.1129629629629632</v>
      </c>
      <c r="N24" s="9">
        <v>1.3121047877145438E-2</v>
      </c>
      <c r="O24" s="9">
        <v>6.0131078095497417</v>
      </c>
    </row>
    <row r="25" spans="1:15" x14ac:dyDescent="0.2">
      <c r="A25" s="7">
        <v>32112</v>
      </c>
      <c r="B25" s="9">
        <v>306.39999399999999</v>
      </c>
      <c r="C25" s="9">
        <f t="shared" si="4"/>
        <v>-19</v>
      </c>
      <c r="D25" s="9">
        <v>3.9226508072289157</v>
      </c>
      <c r="E25" s="9">
        <f t="shared" si="0"/>
        <v>525.44792003015243</v>
      </c>
      <c r="F25" s="9">
        <v>653.38147681718021</v>
      </c>
      <c r="G25" s="9">
        <f t="shared" si="5"/>
        <v>25.561327759276907</v>
      </c>
      <c r="H25" s="9">
        <f t="shared" si="1"/>
        <v>-0.8967707398888799</v>
      </c>
      <c r="I25" s="9">
        <f t="shared" si="2"/>
        <v>-0.72118102018119967</v>
      </c>
      <c r="J25" s="9">
        <v>1.2496236073471846E-2</v>
      </c>
      <c r="K25" s="9">
        <v>-1.4621842054704111</v>
      </c>
      <c r="L25" s="9">
        <f t="shared" si="3"/>
        <v>0.64673403706171162</v>
      </c>
      <c r="M25" s="9">
        <f t="shared" si="6"/>
        <v>3.1129629629629632</v>
      </c>
      <c r="N25" s="9">
        <v>1.3121047877145438E-2</v>
      </c>
      <c r="O25" s="9">
        <v>6.0131078095497417</v>
      </c>
    </row>
    <row r="26" spans="1:15" x14ac:dyDescent="0.2">
      <c r="A26" s="7">
        <v>32143</v>
      </c>
      <c r="B26" s="9">
        <v>335.10000600000001</v>
      </c>
      <c r="C26" s="9">
        <f t="shared" si="4"/>
        <v>28.700012000000015</v>
      </c>
      <c r="D26" s="9">
        <v>3.9226508072289157</v>
      </c>
      <c r="E26" s="9">
        <f t="shared" si="0"/>
        <v>613.91762767703926</v>
      </c>
      <c r="F26" s="9">
        <v>653.38147681718021</v>
      </c>
      <c r="G26" s="9">
        <f t="shared" si="5"/>
        <v>25.561327759276907</v>
      </c>
      <c r="H26" s="9">
        <f t="shared" si="1"/>
        <v>0.96932997480065231</v>
      </c>
      <c r="I26" s="9">
        <f t="shared" si="2"/>
        <v>0.91078302596626859</v>
      </c>
      <c r="J26" s="9">
        <v>1.2496236073471846E-2</v>
      </c>
      <c r="K26" s="9">
        <v>-1.4621842054704111</v>
      </c>
      <c r="L26" s="9">
        <f t="shared" si="3"/>
        <v>0.88284928760874504</v>
      </c>
      <c r="M26" s="9">
        <f t="shared" si="6"/>
        <v>3.1129629629629632</v>
      </c>
      <c r="N26" s="9">
        <v>1.3121047877145438E-2</v>
      </c>
      <c r="O26" s="9">
        <v>6.0131078095497417</v>
      </c>
    </row>
    <row r="27" spans="1:15" x14ac:dyDescent="0.2">
      <c r="A27" s="7">
        <v>32174</v>
      </c>
      <c r="B27" s="9">
        <v>346.20001200000002</v>
      </c>
      <c r="C27" s="9">
        <f t="shared" si="4"/>
        <v>11.100006000000008</v>
      </c>
      <c r="D27" s="9">
        <v>3.9226508072289157</v>
      </c>
      <c r="E27" s="9">
        <f t="shared" si="0"/>
        <v>51.514427563198161</v>
      </c>
      <c r="F27" s="9">
        <v>653.38147681718021</v>
      </c>
      <c r="G27" s="9">
        <f t="shared" si="5"/>
        <v>25.561327759276907</v>
      </c>
      <c r="H27" s="9">
        <f t="shared" si="1"/>
        <v>0.28078960765902439</v>
      </c>
      <c r="I27" s="9">
        <f t="shared" si="2"/>
        <v>2.2138239937121679E-2</v>
      </c>
      <c r="J27" s="9">
        <v>1.2496236073471846E-2</v>
      </c>
      <c r="K27" s="9">
        <v>-1.4621842054704111</v>
      </c>
      <c r="L27" s="9">
        <f t="shared" si="3"/>
        <v>6.2161877062057403E-3</v>
      </c>
      <c r="M27" s="9">
        <f t="shared" si="6"/>
        <v>3.1129629629629632</v>
      </c>
      <c r="N27" s="9">
        <v>1.3121047877145438E-2</v>
      </c>
      <c r="O27" s="9">
        <v>6.0131078095497417</v>
      </c>
    </row>
    <row r="28" spans="1:15" x14ac:dyDescent="0.2">
      <c r="A28" s="7">
        <v>32203</v>
      </c>
      <c r="B28" s="9">
        <v>367.39999399999999</v>
      </c>
      <c r="C28" s="9">
        <f t="shared" si="4"/>
        <v>21.199981999999977</v>
      </c>
      <c r="D28" s="9">
        <v>3.9226508072289157</v>
      </c>
      <c r="E28" s="9">
        <f t="shared" si="0"/>
        <v>298.50617314469991</v>
      </c>
      <c r="F28" s="9">
        <v>653.38147681718021</v>
      </c>
      <c r="G28" s="9">
        <f t="shared" si="5"/>
        <v>25.561327759276907</v>
      </c>
      <c r="H28" s="9">
        <f t="shared" si="1"/>
        <v>0.67591681290893213</v>
      </c>
      <c r="I28" s="9">
        <f t="shared" si="2"/>
        <v>0.30880174652098769</v>
      </c>
      <c r="J28" s="9">
        <v>1.2496236073471846E-2</v>
      </c>
      <c r="K28" s="9">
        <v>-1.4621842054704111</v>
      </c>
      <c r="L28" s="9">
        <f t="shared" si="3"/>
        <v>0.20872429232917791</v>
      </c>
      <c r="M28" s="9">
        <f t="shared" si="6"/>
        <v>3.1129629629629632</v>
      </c>
      <c r="N28" s="9">
        <v>1.3121047877145438E-2</v>
      </c>
      <c r="O28" s="9">
        <v>6.0131078095497417</v>
      </c>
    </row>
    <row r="29" spans="1:15" x14ac:dyDescent="0.2">
      <c r="A29" s="7">
        <v>32234</v>
      </c>
      <c r="B29" s="9">
        <v>373.70001200000002</v>
      </c>
      <c r="C29" s="9">
        <f t="shared" si="4"/>
        <v>6.3000180000000228</v>
      </c>
      <c r="D29" s="9">
        <v>3.9226508072289157</v>
      </c>
      <c r="E29" s="9">
        <f t="shared" si="0"/>
        <v>5.6518747692643743</v>
      </c>
      <c r="F29" s="9">
        <v>653.38147681718021</v>
      </c>
      <c r="G29" s="9">
        <f t="shared" si="5"/>
        <v>25.561327759276907</v>
      </c>
      <c r="H29" s="9">
        <f t="shared" si="1"/>
        <v>9.3006404642196075E-2</v>
      </c>
      <c r="I29" s="9">
        <f t="shared" si="2"/>
        <v>8.0452319269574838E-4</v>
      </c>
      <c r="J29" s="9">
        <v>1.2496236073471846E-2</v>
      </c>
      <c r="K29" s="9">
        <v>-1.4621842054704111</v>
      </c>
      <c r="L29" s="9">
        <f t="shared" si="3"/>
        <v>7.4825809603892257E-5</v>
      </c>
      <c r="M29" s="9">
        <f t="shared" si="6"/>
        <v>3.1129629629629632</v>
      </c>
      <c r="N29" s="9">
        <v>1.3121047877145438E-2</v>
      </c>
      <c r="O29" s="9">
        <v>6.0131078095497417</v>
      </c>
    </row>
    <row r="30" spans="1:15" x14ac:dyDescent="0.2">
      <c r="A30" s="7">
        <v>32264</v>
      </c>
      <c r="B30" s="9">
        <v>379</v>
      </c>
      <c r="C30" s="9">
        <f t="shared" si="4"/>
        <v>5.2999879999999848</v>
      </c>
      <c r="D30" s="9">
        <v>3.9226508072289157</v>
      </c>
      <c r="E30" s="9">
        <f t="shared" si="0"/>
        <v>1.8970577425904893</v>
      </c>
      <c r="F30" s="9">
        <v>653.38147681718021</v>
      </c>
      <c r="G30" s="9">
        <f t="shared" si="5"/>
        <v>25.561327759276907</v>
      </c>
      <c r="H30" s="9">
        <f t="shared" si="1"/>
        <v>5.388363256173951E-2</v>
      </c>
      <c r="I30" s="9">
        <f t="shared" si="2"/>
        <v>1.5644820977799278E-4</v>
      </c>
      <c r="J30" s="9">
        <v>1.2496236073471846E-2</v>
      </c>
      <c r="K30" s="9">
        <v>-1.4621842054704111</v>
      </c>
      <c r="L30" s="9">
        <f t="shared" si="3"/>
        <v>8.4299978506193058E-6</v>
      </c>
      <c r="M30" s="9">
        <f t="shared" si="6"/>
        <v>3.1129629629629632</v>
      </c>
      <c r="N30" s="9">
        <v>1.3121047877145438E-2</v>
      </c>
      <c r="O30" s="9">
        <v>6.0131078095497417</v>
      </c>
    </row>
    <row r="31" spans="1:15" x14ac:dyDescent="0.2">
      <c r="A31" s="7">
        <v>32295</v>
      </c>
      <c r="B31" s="9">
        <v>372.70001200000002</v>
      </c>
      <c r="C31" s="9">
        <f t="shared" si="4"/>
        <v>-6.2999879999999848</v>
      </c>
      <c r="D31" s="9">
        <v>3.9226508072289157</v>
      </c>
      <c r="E31" s="9">
        <f t="shared" si="0"/>
        <v>104.50234418306232</v>
      </c>
      <c r="F31" s="9">
        <v>653.38147681718021</v>
      </c>
      <c r="G31" s="9">
        <f t="shared" si="5"/>
        <v>25.561327759276907</v>
      </c>
      <c r="H31" s="9">
        <f t="shared" si="1"/>
        <v>-0.39992597033692134</v>
      </c>
      <c r="I31" s="9">
        <f t="shared" si="2"/>
        <v>-6.3964472337785752E-2</v>
      </c>
      <c r="J31" s="9">
        <v>1.2496236073471846E-2</v>
      </c>
      <c r="K31" s="9">
        <v>-1.4621842054704111</v>
      </c>
      <c r="L31" s="9">
        <f t="shared" si="3"/>
        <v>2.5581053666778132E-2</v>
      </c>
      <c r="M31" s="9">
        <f t="shared" si="6"/>
        <v>3.1129629629629632</v>
      </c>
      <c r="N31" s="9">
        <v>1.3121047877145438E-2</v>
      </c>
      <c r="O31" s="9">
        <v>6.0131078095497417</v>
      </c>
    </row>
    <row r="32" spans="1:15" x14ac:dyDescent="0.2">
      <c r="A32" s="7">
        <v>32325</v>
      </c>
      <c r="B32" s="9">
        <v>394.20001200000002</v>
      </c>
      <c r="C32" s="9">
        <f t="shared" si="4"/>
        <v>21.5</v>
      </c>
      <c r="D32" s="9">
        <v>3.9226508072289157</v>
      </c>
      <c r="E32" s="9">
        <f t="shared" si="0"/>
        <v>308.9632046446103</v>
      </c>
      <c r="F32" s="9">
        <v>653.38147681718021</v>
      </c>
      <c r="G32" s="9">
        <f t="shared" si="5"/>
        <v>25.561327759276907</v>
      </c>
      <c r="H32" s="9">
        <f t="shared" si="1"/>
        <v>0.68765399662745541</v>
      </c>
      <c r="I32" s="9">
        <f t="shared" si="2"/>
        <v>0.32516958319609679</v>
      </c>
      <c r="J32" s="9">
        <v>1.2496236073471846E-2</v>
      </c>
      <c r="K32" s="9">
        <v>-1.4621842054704111</v>
      </c>
      <c r="L32" s="9">
        <f t="shared" si="3"/>
        <v>0.22360416346647985</v>
      </c>
      <c r="M32" s="9">
        <f t="shared" si="6"/>
        <v>3.1129629629629632</v>
      </c>
      <c r="N32" s="9">
        <v>1.3121047877145438E-2</v>
      </c>
      <c r="O32" s="9">
        <v>6.0131078095497417</v>
      </c>
    </row>
    <row r="33" spans="1:15" x14ac:dyDescent="0.2">
      <c r="A33" s="7">
        <v>32356</v>
      </c>
      <c r="B33" s="9">
        <v>387.60000600000001</v>
      </c>
      <c r="C33" s="9">
        <f t="shared" si="4"/>
        <v>-6.6000060000000076</v>
      </c>
      <c r="D33" s="9">
        <v>3.9226508072289157</v>
      </c>
      <c r="E33" s="9">
        <f t="shared" si="0"/>
        <v>110.7263062827212</v>
      </c>
      <c r="F33" s="9">
        <v>653.38147681718021</v>
      </c>
      <c r="G33" s="9">
        <f t="shared" si="5"/>
        <v>25.561327759276907</v>
      </c>
      <c r="H33" s="9">
        <f t="shared" si="1"/>
        <v>-0.41166315405544468</v>
      </c>
      <c r="I33" s="9">
        <f t="shared" si="2"/>
        <v>-6.9763135470717205E-2</v>
      </c>
      <c r="J33" s="9">
        <v>1.2496236073471846E-2</v>
      </c>
      <c r="K33" s="9">
        <v>-1.4621842054704111</v>
      </c>
      <c r="L33" s="9">
        <f t="shared" si="3"/>
        <v>2.8718912384672713E-2</v>
      </c>
      <c r="M33" s="9">
        <f t="shared" si="6"/>
        <v>3.1129629629629632</v>
      </c>
      <c r="N33" s="9">
        <v>1.3121047877145438E-2</v>
      </c>
      <c r="O33" s="9">
        <v>6.0131078095497417</v>
      </c>
    </row>
    <row r="34" spans="1:15" x14ac:dyDescent="0.2">
      <c r="A34" s="7">
        <v>32387</v>
      </c>
      <c r="B34" s="9">
        <v>374.20001200000002</v>
      </c>
      <c r="C34" s="9">
        <f t="shared" si="4"/>
        <v>-13.399993999999992</v>
      </c>
      <c r="D34" s="9">
        <v>3.9226508072289157</v>
      </c>
      <c r="E34" s="9">
        <f t="shared" si="0"/>
        <v>300.07402311741464</v>
      </c>
      <c r="F34" s="9">
        <v>653.38147681718021</v>
      </c>
      <c r="G34" s="9">
        <f t="shared" si="5"/>
        <v>25.561327759276907</v>
      </c>
      <c r="H34" s="9">
        <f t="shared" si="1"/>
        <v>-0.67768955393727714</v>
      </c>
      <c r="I34" s="9">
        <f t="shared" si="2"/>
        <v>-0.31123782673671563</v>
      </c>
      <c r="J34" s="9">
        <v>1.2496236073471846E-2</v>
      </c>
      <c r="K34" s="9">
        <v>-1.4621842054704111</v>
      </c>
      <c r="L34" s="9">
        <f t="shared" si="3"/>
        <v>0.21092262396961239</v>
      </c>
      <c r="M34" s="9">
        <f t="shared" si="6"/>
        <v>3.1129629629629632</v>
      </c>
      <c r="N34" s="9">
        <v>1.3121047877145438E-2</v>
      </c>
      <c r="O34" s="9">
        <v>6.0131078095497417</v>
      </c>
    </row>
    <row r="35" spans="1:15" x14ac:dyDescent="0.2">
      <c r="A35" s="7">
        <v>32417</v>
      </c>
      <c r="B35" s="9">
        <v>384.70001200000002</v>
      </c>
      <c r="C35" s="9">
        <f t="shared" si="4"/>
        <v>10.5</v>
      </c>
      <c r="D35" s="9">
        <v>3.9226508072289157</v>
      </c>
      <c r="E35" s="9">
        <f t="shared" si="0"/>
        <v>43.261522403646431</v>
      </c>
      <c r="F35" s="9">
        <v>653.38147681718021</v>
      </c>
      <c r="G35" s="9">
        <f t="shared" si="5"/>
        <v>25.561327759276907</v>
      </c>
      <c r="H35" s="9">
        <f t="shared" si="1"/>
        <v>0.25731641386993226</v>
      </c>
      <c r="I35" s="9">
        <f t="shared" si="2"/>
        <v>1.70373666815394E-2</v>
      </c>
      <c r="J35" s="9">
        <v>1.2496236073471846E-2</v>
      </c>
      <c r="K35" s="9">
        <v>-1.4621842054704111</v>
      </c>
      <c r="L35" s="9">
        <f t="shared" si="3"/>
        <v>4.3839940962807867E-3</v>
      </c>
      <c r="M35" s="9">
        <f t="shared" si="6"/>
        <v>3.1129629629629632</v>
      </c>
      <c r="N35" s="9">
        <v>1.3121047877145438E-2</v>
      </c>
      <c r="O35" s="9">
        <v>6.0131078095497417</v>
      </c>
    </row>
    <row r="36" spans="1:15" x14ac:dyDescent="0.2">
      <c r="A36" s="7">
        <v>32448</v>
      </c>
      <c r="B36" s="9">
        <v>382.70001200000002</v>
      </c>
      <c r="C36" s="9">
        <f t="shared" si="4"/>
        <v>-2</v>
      </c>
      <c r="D36" s="9">
        <v>3.9226508072289157</v>
      </c>
      <c r="E36" s="9">
        <f t="shared" si="0"/>
        <v>35.077792584369327</v>
      </c>
      <c r="F36" s="9">
        <v>653.38147681718021</v>
      </c>
      <c r="G36" s="9">
        <f t="shared" si="5"/>
        <v>25.561327759276907</v>
      </c>
      <c r="H36" s="9">
        <f t="shared" si="1"/>
        <v>-0.23170356653634408</v>
      </c>
      <c r="I36" s="9">
        <f t="shared" si="2"/>
        <v>-1.2439363429175782E-2</v>
      </c>
      <c r="J36" s="9">
        <v>1.2496236073471846E-2</v>
      </c>
      <c r="K36" s="9">
        <v>-1.4621842054704111</v>
      </c>
      <c r="L36" s="9">
        <f t="shared" si="3"/>
        <v>2.8822448719817962E-3</v>
      </c>
      <c r="M36" s="9">
        <f t="shared" si="6"/>
        <v>3.1129629629629632</v>
      </c>
      <c r="N36" s="9">
        <v>1.3121047877145438E-2</v>
      </c>
      <c r="O36" s="9">
        <v>6.0131078095497417</v>
      </c>
    </row>
    <row r="37" spans="1:15" x14ac:dyDescent="0.2">
      <c r="A37" s="7">
        <v>32478</v>
      </c>
      <c r="B37" s="9">
        <v>372.10000600000001</v>
      </c>
      <c r="C37" s="9">
        <f t="shared" si="4"/>
        <v>-10.600006000000008</v>
      </c>
      <c r="D37" s="9">
        <v>3.9226508072289157</v>
      </c>
      <c r="E37" s="9">
        <f t="shared" si="0"/>
        <v>210.90756074055258</v>
      </c>
      <c r="F37" s="9">
        <v>653.38147681718021</v>
      </c>
      <c r="G37" s="9">
        <f t="shared" si="5"/>
        <v>25.561327759276907</v>
      </c>
      <c r="H37" s="9">
        <f t="shared" si="1"/>
        <v>-0.56814954778545312</v>
      </c>
      <c r="I37" s="9">
        <f t="shared" si="2"/>
        <v>-0.18339521322672306</v>
      </c>
      <c r="J37" s="9">
        <v>1.2496236073471846E-2</v>
      </c>
      <c r="K37" s="9">
        <v>-1.4621842054704111</v>
      </c>
      <c r="L37" s="9">
        <f t="shared" si="3"/>
        <v>0.10419590746077946</v>
      </c>
      <c r="M37" s="9">
        <f t="shared" si="6"/>
        <v>3.1129629629629632</v>
      </c>
      <c r="N37" s="9">
        <v>1.3121047877145438E-2</v>
      </c>
      <c r="O37" s="9">
        <v>6.0131078095497417</v>
      </c>
    </row>
    <row r="38" spans="1:15" x14ac:dyDescent="0.2">
      <c r="A38" s="7">
        <v>32509</v>
      </c>
      <c r="B38" s="9">
        <v>378.89999399999999</v>
      </c>
      <c r="C38" s="9">
        <f t="shared" si="4"/>
        <v>6.7999879999999848</v>
      </c>
      <c r="D38" s="9">
        <v>3.9226508072289157</v>
      </c>
      <c r="E38" s="9">
        <f t="shared" si="0"/>
        <v>8.2790693209036963</v>
      </c>
      <c r="F38" s="9">
        <v>653.38147681718021</v>
      </c>
      <c r="G38" s="9">
        <f t="shared" si="5"/>
        <v>25.561327759276907</v>
      </c>
      <c r="H38" s="9">
        <f t="shared" si="1"/>
        <v>0.11256603021049266</v>
      </c>
      <c r="I38" s="9">
        <f t="shared" si="2"/>
        <v>1.4263366813387199E-3</v>
      </c>
      <c r="J38" s="9">
        <v>1.2496236073471846E-2</v>
      </c>
      <c r="K38" s="9">
        <v>-1.4621842054704111</v>
      </c>
      <c r="L38" s="9">
        <f t="shared" si="3"/>
        <v>1.6055705796190817E-4</v>
      </c>
      <c r="M38" s="9">
        <f t="shared" si="6"/>
        <v>3.1129629629629632</v>
      </c>
      <c r="N38" s="9">
        <v>1.3121047877145438E-2</v>
      </c>
      <c r="O38" s="9">
        <v>6.0131078095497417</v>
      </c>
    </row>
    <row r="39" spans="1:15" x14ac:dyDescent="0.2">
      <c r="A39" s="7">
        <v>32540</v>
      </c>
      <c r="B39" s="9">
        <v>401.79998799999998</v>
      </c>
      <c r="C39" s="9">
        <f t="shared" si="4"/>
        <v>22.899993999999992</v>
      </c>
      <c r="D39" s="9">
        <v>3.9226508072289157</v>
      </c>
      <c r="E39" s="9">
        <f t="shared" si="0"/>
        <v>360.13955465621473</v>
      </c>
      <c r="F39" s="9">
        <v>653.38147681718021</v>
      </c>
      <c r="G39" s="9">
        <f t="shared" si="5"/>
        <v>25.561327759276907</v>
      </c>
      <c r="H39" s="9">
        <f t="shared" si="1"/>
        <v>0.74242399970336748</v>
      </c>
      <c r="I39" s="9">
        <f t="shared" si="2"/>
        <v>0.40921920517509536</v>
      </c>
      <c r="J39" s="9">
        <v>1.2496236073471846E-2</v>
      </c>
      <c r="K39" s="9">
        <v>-1.4621842054704111</v>
      </c>
      <c r="L39" s="9">
        <f t="shared" si="3"/>
        <v>0.30381415906152726</v>
      </c>
      <c r="M39" s="9">
        <f t="shared" si="6"/>
        <v>3.1129629629629632</v>
      </c>
      <c r="N39" s="9">
        <v>1.3121047877145438E-2</v>
      </c>
      <c r="O39" s="9">
        <v>6.0131078095497417</v>
      </c>
    </row>
    <row r="40" spans="1:15" x14ac:dyDescent="0.2">
      <c r="A40" s="7">
        <v>32568</v>
      </c>
      <c r="B40" s="9">
        <v>401</v>
      </c>
      <c r="C40" s="9">
        <f t="shared" si="4"/>
        <v>-0.79998799999998482</v>
      </c>
      <c r="D40" s="9">
        <v>3.9226508072289157</v>
      </c>
      <c r="E40" s="9">
        <f t="shared" si="0"/>
        <v>22.303317303544411</v>
      </c>
      <c r="F40" s="9">
        <v>653.38147681718021</v>
      </c>
      <c r="G40" s="9">
        <f t="shared" si="5"/>
        <v>25.561327759276907</v>
      </c>
      <c r="H40" s="9">
        <f t="shared" si="1"/>
        <v>-0.18475717895815977</v>
      </c>
      <c r="I40" s="9">
        <f t="shared" si="2"/>
        <v>-6.3067260591542149E-3</v>
      </c>
      <c r="J40" s="9">
        <v>1.2496236073471846E-2</v>
      </c>
      <c r="K40" s="9">
        <v>-1.4621842054704111</v>
      </c>
      <c r="L40" s="9">
        <f t="shared" si="3"/>
        <v>1.165212915151245E-3</v>
      </c>
      <c r="M40" s="9">
        <f t="shared" si="6"/>
        <v>3.1129629629629632</v>
      </c>
      <c r="N40" s="9">
        <v>1.3121047877145438E-2</v>
      </c>
      <c r="O40" s="9">
        <v>6.0131078095497417</v>
      </c>
    </row>
    <row r="41" spans="1:15" x14ac:dyDescent="0.2">
      <c r="A41" s="7">
        <v>32599</v>
      </c>
      <c r="B41" s="9">
        <v>407</v>
      </c>
      <c r="C41" s="9">
        <f t="shared" si="4"/>
        <v>6</v>
      </c>
      <c r="D41" s="9">
        <v>3.9226508072289157</v>
      </c>
      <c r="E41" s="9">
        <f t="shared" si="0"/>
        <v>4.3153796687066759</v>
      </c>
      <c r="F41" s="9">
        <v>653.38147681718021</v>
      </c>
      <c r="G41" s="9">
        <f t="shared" si="5"/>
        <v>25.561327759276907</v>
      </c>
      <c r="H41" s="9">
        <f t="shared" si="1"/>
        <v>8.1269220923672766E-2</v>
      </c>
      <c r="I41" s="9">
        <f t="shared" si="2"/>
        <v>5.3675770757085381E-4</v>
      </c>
      <c r="J41" s="9">
        <v>1.2496236073471846E-2</v>
      </c>
      <c r="K41" s="9">
        <v>-1.4621842054704111</v>
      </c>
      <c r="L41" s="9">
        <f t="shared" si="3"/>
        <v>4.3621880719059857E-5</v>
      </c>
      <c r="M41" s="9">
        <f t="shared" si="6"/>
        <v>3.1129629629629632</v>
      </c>
      <c r="N41" s="9">
        <v>1.3121047877145438E-2</v>
      </c>
      <c r="O41" s="9">
        <v>6.0131078095497417</v>
      </c>
    </row>
    <row r="42" spans="1:15" x14ac:dyDescent="0.2">
      <c r="A42" s="7">
        <v>32629</v>
      </c>
      <c r="B42" s="9">
        <v>425.89999399999999</v>
      </c>
      <c r="C42" s="9">
        <f t="shared" si="4"/>
        <v>18.899993999999992</v>
      </c>
      <c r="D42" s="9">
        <v>3.9226508072289157</v>
      </c>
      <c r="E42" s="9">
        <f t="shared" si="0"/>
        <v>224.32080911404611</v>
      </c>
      <c r="F42" s="9">
        <v>653.38147681718021</v>
      </c>
      <c r="G42" s="9">
        <f t="shared" si="5"/>
        <v>25.561327759276907</v>
      </c>
      <c r="H42" s="9">
        <f t="shared" si="1"/>
        <v>0.58593760597335909</v>
      </c>
      <c r="I42" s="9">
        <f t="shared" si="2"/>
        <v>0.20116578526615955</v>
      </c>
      <c r="J42" s="9">
        <v>1.2496236073471846E-2</v>
      </c>
      <c r="K42" s="9">
        <v>-1.4621842054704111</v>
      </c>
      <c r="L42" s="9">
        <f t="shared" si="3"/>
        <v>0.11787059862260436</v>
      </c>
      <c r="M42" s="9">
        <f t="shared" si="6"/>
        <v>3.1129629629629632</v>
      </c>
      <c r="N42" s="9">
        <v>1.3121047877145438E-2</v>
      </c>
      <c r="O42" s="9">
        <v>6.0131078095497417</v>
      </c>
    </row>
    <row r="43" spans="1:15" x14ac:dyDescent="0.2">
      <c r="A43" s="7">
        <v>32660</v>
      </c>
      <c r="B43" s="9">
        <v>446.79998799999998</v>
      </c>
      <c r="C43" s="9">
        <f t="shared" si="4"/>
        <v>20.899993999999992</v>
      </c>
      <c r="D43" s="9">
        <v>3.9226508072289157</v>
      </c>
      <c r="E43" s="9">
        <f t="shared" si="0"/>
        <v>288.23018188513043</v>
      </c>
      <c r="F43" s="9">
        <v>653.38147681718021</v>
      </c>
      <c r="G43" s="9">
        <f t="shared" si="5"/>
        <v>25.561327759276907</v>
      </c>
      <c r="H43" s="9">
        <f t="shared" si="1"/>
        <v>0.66418080283836323</v>
      </c>
      <c r="I43" s="9">
        <f t="shared" si="2"/>
        <v>0.29299415486839475</v>
      </c>
      <c r="J43" s="9">
        <v>1.2496236073471846E-2</v>
      </c>
      <c r="K43" s="9">
        <v>-1.4621842054704111</v>
      </c>
      <c r="L43" s="9">
        <f t="shared" si="3"/>
        <v>0.19460109300743814</v>
      </c>
      <c r="M43" s="9">
        <f t="shared" si="6"/>
        <v>3.1129629629629632</v>
      </c>
      <c r="N43" s="9">
        <v>1.3121047877145438E-2</v>
      </c>
      <c r="O43" s="9">
        <v>6.0131078095497417</v>
      </c>
    </row>
    <row r="44" spans="1:15" x14ac:dyDescent="0.2">
      <c r="A44" s="7">
        <v>32690</v>
      </c>
      <c r="B44" s="9">
        <v>434.5</v>
      </c>
      <c r="C44" s="9">
        <f t="shared" si="4"/>
        <v>-12.299987999999985</v>
      </c>
      <c r="D44" s="9">
        <v>3.9226508072289157</v>
      </c>
      <c r="E44" s="9">
        <f t="shared" si="0"/>
        <v>263.17400986980914</v>
      </c>
      <c r="F44" s="9">
        <v>653.38147681718021</v>
      </c>
      <c r="G44" s="9">
        <f t="shared" si="5"/>
        <v>25.561327759276907</v>
      </c>
      <c r="H44" s="9">
        <f t="shared" si="1"/>
        <v>-0.63465556093193398</v>
      </c>
      <c r="I44" s="9">
        <f t="shared" si="2"/>
        <v>-0.25563144163538098</v>
      </c>
      <c r="J44" s="9">
        <v>1.2496236073471846E-2</v>
      </c>
      <c r="K44" s="9">
        <v>-1.4621842054704111</v>
      </c>
      <c r="L44" s="9">
        <f t="shared" si="3"/>
        <v>0.16223791598294168</v>
      </c>
      <c r="M44" s="9">
        <f t="shared" si="6"/>
        <v>3.1129629629629632</v>
      </c>
      <c r="N44" s="9">
        <v>1.3121047877145438E-2</v>
      </c>
      <c r="O44" s="9">
        <v>6.0131078095497417</v>
      </c>
    </row>
    <row r="45" spans="1:15" x14ac:dyDescent="0.2">
      <c r="A45" s="7">
        <v>32721</v>
      </c>
      <c r="B45" s="9">
        <v>455.20001200000002</v>
      </c>
      <c r="C45" s="9">
        <f t="shared" si="4"/>
        <v>20.700012000000015</v>
      </c>
      <c r="D45" s="9">
        <v>3.9226508072289157</v>
      </c>
      <c r="E45" s="9">
        <f t="shared" si="0"/>
        <v>281.47984859270167</v>
      </c>
      <c r="F45" s="9">
        <v>653.38147681718021</v>
      </c>
      <c r="G45" s="9">
        <f t="shared" si="5"/>
        <v>25.561327759276907</v>
      </c>
      <c r="H45" s="9">
        <f t="shared" si="1"/>
        <v>0.65635718734063553</v>
      </c>
      <c r="I45" s="9">
        <f t="shared" si="2"/>
        <v>0.28276179884277325</v>
      </c>
      <c r="J45" s="9">
        <v>1.2496236073471846E-2</v>
      </c>
      <c r="K45" s="9">
        <v>-1.4621842054704111</v>
      </c>
      <c r="L45" s="9">
        <f t="shared" si="3"/>
        <v>0.18559273897582124</v>
      </c>
      <c r="M45" s="9">
        <f t="shared" si="6"/>
        <v>3.1129629629629632</v>
      </c>
      <c r="N45" s="9">
        <v>1.3121047877145438E-2</v>
      </c>
      <c r="O45" s="9">
        <v>6.0131078095497417</v>
      </c>
    </row>
    <row r="46" spans="1:15" x14ac:dyDescent="0.2">
      <c r="A46" s="7">
        <v>32752</v>
      </c>
      <c r="B46" s="9">
        <v>469.89999399999999</v>
      </c>
      <c r="C46" s="9">
        <f t="shared" si="4"/>
        <v>14.699981999999977</v>
      </c>
      <c r="D46" s="9">
        <v>3.9226508072289157</v>
      </c>
      <c r="E46" s="9">
        <f t="shared" si="0"/>
        <v>116.15086763867612</v>
      </c>
      <c r="F46" s="9">
        <v>653.38147681718021</v>
      </c>
      <c r="G46" s="9">
        <f t="shared" si="5"/>
        <v>25.561327759276907</v>
      </c>
      <c r="H46" s="9">
        <f t="shared" si="1"/>
        <v>0.4216264230976684</v>
      </c>
      <c r="I46" s="9">
        <f t="shared" si="2"/>
        <v>7.4952040423221941E-2</v>
      </c>
      <c r="J46" s="9">
        <v>1.2496236073471846E-2</v>
      </c>
      <c r="K46" s="9">
        <v>-1.4621842054704111</v>
      </c>
      <c r="L46" s="9">
        <f t="shared" si="3"/>
        <v>3.1601760707514914E-2</v>
      </c>
      <c r="M46" s="9">
        <f t="shared" si="6"/>
        <v>3.1129629629629632</v>
      </c>
      <c r="N46" s="9">
        <v>1.3121047877145438E-2</v>
      </c>
      <c r="O46" s="9">
        <v>6.0131078095497417</v>
      </c>
    </row>
    <row r="47" spans="1:15" x14ac:dyDescent="0.2">
      <c r="A47" s="7">
        <v>32782</v>
      </c>
      <c r="B47" s="9">
        <v>472.79998799999998</v>
      </c>
      <c r="C47" s="9">
        <f t="shared" si="4"/>
        <v>2.8999939999999924</v>
      </c>
      <c r="D47" s="9">
        <v>3.9226508072289157</v>
      </c>
      <c r="E47" s="9">
        <f t="shared" si="0"/>
        <v>1.0458269453716551</v>
      </c>
      <c r="F47" s="9">
        <v>653.38147681718021</v>
      </c>
      <c r="G47" s="9">
        <f t="shared" si="5"/>
        <v>25.561327759276907</v>
      </c>
      <c r="H47" s="9">
        <f t="shared" si="1"/>
        <v>-4.0007968946674653E-2</v>
      </c>
      <c r="I47" s="9">
        <f t="shared" si="2"/>
        <v>-6.403825856503772E-5</v>
      </c>
      <c r="J47" s="9">
        <v>1.2496236073471846E-2</v>
      </c>
      <c r="K47" s="9">
        <v>-1.4621842054704111</v>
      </c>
      <c r="L47" s="9">
        <f t="shared" si="3"/>
        <v>2.5620406600691512E-6</v>
      </c>
      <c r="M47" s="9">
        <f t="shared" si="6"/>
        <v>3.1129629629629632</v>
      </c>
      <c r="N47" s="9">
        <v>1.3121047877145438E-2</v>
      </c>
      <c r="O47" s="9">
        <v>6.0131078095497417</v>
      </c>
    </row>
    <row r="48" spans="1:15" x14ac:dyDescent="0.2">
      <c r="A48" s="7">
        <v>32813</v>
      </c>
      <c r="B48" s="9">
        <v>456.20001200000002</v>
      </c>
      <c r="C48" s="9">
        <f t="shared" si="4"/>
        <v>-16.59997599999997</v>
      </c>
      <c r="D48" s="9">
        <v>3.9226508072289157</v>
      </c>
      <c r="E48" s="9">
        <f t="shared" si="0"/>
        <v>421.17821106878966</v>
      </c>
      <c r="F48" s="9">
        <v>653.38147681718021</v>
      </c>
      <c r="G48" s="9">
        <f t="shared" si="5"/>
        <v>25.561327759276907</v>
      </c>
      <c r="H48" s="9">
        <f t="shared" si="1"/>
        <v>-0.80287796473251127</v>
      </c>
      <c r="I48" s="9">
        <f t="shared" si="2"/>
        <v>-0.51754559455808924</v>
      </c>
      <c r="J48" s="9">
        <v>1.2496236073471846E-2</v>
      </c>
      <c r="K48" s="9">
        <v>-1.4621842054704111</v>
      </c>
      <c r="L48" s="9">
        <f t="shared" si="3"/>
        <v>0.41552595361507616</v>
      </c>
      <c r="M48" s="9">
        <f t="shared" si="6"/>
        <v>3.1129629629629632</v>
      </c>
      <c r="N48" s="9">
        <v>1.3121047877145438E-2</v>
      </c>
      <c r="O48" s="9">
        <v>6.0131078095497417</v>
      </c>
    </row>
    <row r="49" spans="1:15" x14ac:dyDescent="0.2">
      <c r="A49" s="7">
        <v>32843</v>
      </c>
      <c r="B49" s="9">
        <v>456.60000600000001</v>
      </c>
      <c r="C49" s="9">
        <f t="shared" si="4"/>
        <v>0.39999399999999241</v>
      </c>
      <c r="D49" s="9">
        <v>3.9226508072289157</v>
      </c>
      <c r="E49" s="9">
        <f t="shared" si="0"/>
        <v>12.409110981516271</v>
      </c>
      <c r="F49" s="9">
        <v>653.38147681718021</v>
      </c>
      <c r="G49" s="9">
        <f t="shared" si="5"/>
        <v>25.561327759276907</v>
      </c>
      <c r="H49" s="9">
        <f t="shared" si="1"/>
        <v>-0.13781196502792992</v>
      </c>
      <c r="I49" s="9">
        <f t="shared" si="2"/>
        <v>-2.6173438171877097E-3</v>
      </c>
      <c r="J49" s="9">
        <v>1.2496236073471846E-2</v>
      </c>
      <c r="K49" s="9">
        <v>-1.4621842054704111</v>
      </c>
      <c r="L49" s="9">
        <f t="shared" si="3"/>
        <v>3.6070129460034125E-4</v>
      </c>
      <c r="M49" s="9">
        <f t="shared" si="6"/>
        <v>3.1129629629629632</v>
      </c>
      <c r="N49" s="9">
        <v>1.3121047877145438E-2</v>
      </c>
      <c r="O49" s="9">
        <v>6.0131078095497417</v>
      </c>
    </row>
    <row r="50" spans="1:15" x14ac:dyDescent="0.2">
      <c r="A50" s="7">
        <v>32874</v>
      </c>
      <c r="B50" s="9">
        <v>452.89999399999999</v>
      </c>
      <c r="C50" s="9">
        <f t="shared" si="4"/>
        <v>-3.7000120000000152</v>
      </c>
      <c r="D50" s="9">
        <v>3.9226508072289157</v>
      </c>
      <c r="E50" s="9">
        <f t="shared" si="0"/>
        <v>58.104988272711246</v>
      </c>
      <c r="F50" s="9">
        <v>653.38147681718021</v>
      </c>
      <c r="G50" s="9">
        <f t="shared" si="5"/>
        <v>25.561327759276907</v>
      </c>
      <c r="H50" s="9">
        <f t="shared" si="1"/>
        <v>-0.29821075333077945</v>
      </c>
      <c r="I50" s="9">
        <f t="shared" si="2"/>
        <v>-2.6519778934488633E-2</v>
      </c>
      <c r="J50" s="9">
        <v>1.2496236073471846E-2</v>
      </c>
      <c r="K50" s="9">
        <v>-1.4621842054704111</v>
      </c>
      <c r="L50" s="9">
        <f t="shared" si="3"/>
        <v>7.9084832542195924E-3</v>
      </c>
      <c r="M50" s="9">
        <f t="shared" si="6"/>
        <v>3.1129629629629632</v>
      </c>
      <c r="N50" s="9">
        <v>1.3121047877145438E-2</v>
      </c>
      <c r="O50" s="9">
        <v>6.0131078095497417</v>
      </c>
    </row>
    <row r="51" spans="1:15" x14ac:dyDescent="0.2">
      <c r="A51" s="7">
        <v>32905</v>
      </c>
      <c r="B51" s="9">
        <v>416.79998799999998</v>
      </c>
      <c r="C51" s="9">
        <f t="shared" si="4"/>
        <v>-36.100006000000008</v>
      </c>
      <c r="D51" s="9">
        <v>3.9226508072289157</v>
      </c>
      <c r="E51" s="9">
        <f t="shared" si="0"/>
        <v>1601.8130579092281</v>
      </c>
      <c r="F51" s="9">
        <v>653.38147681718021</v>
      </c>
      <c r="G51" s="9">
        <f t="shared" si="5"/>
        <v>25.561327759276907</v>
      </c>
      <c r="H51" s="9">
        <f t="shared" si="1"/>
        <v>-1.5657503078142569</v>
      </c>
      <c r="I51" s="9">
        <f t="shared" si="2"/>
        <v>-3.838552786497242</v>
      </c>
      <c r="J51" s="9">
        <v>1.2496236073471846E-2</v>
      </c>
      <c r="K51" s="9">
        <v>-1.4621842054704111</v>
      </c>
      <c r="L51" s="9">
        <f t="shared" si="3"/>
        <v>6.0102152070193302</v>
      </c>
      <c r="M51" s="9">
        <f t="shared" si="6"/>
        <v>3.1129629629629632</v>
      </c>
      <c r="N51" s="9">
        <v>1.3121047877145438E-2</v>
      </c>
      <c r="O51" s="9">
        <v>6.0131078095497417</v>
      </c>
    </row>
    <row r="52" spans="1:15" x14ac:dyDescent="0.2">
      <c r="A52" s="7">
        <v>32933</v>
      </c>
      <c r="B52" s="9">
        <v>425.29998799999998</v>
      </c>
      <c r="C52" s="9">
        <f t="shared" si="4"/>
        <v>8.5</v>
      </c>
      <c r="D52" s="9">
        <v>3.9226508072289157</v>
      </c>
      <c r="E52" s="9">
        <f t="shared" si="0"/>
        <v>20.952125632562097</v>
      </c>
      <c r="F52" s="9">
        <v>653.38147681718021</v>
      </c>
      <c r="G52" s="9">
        <f t="shared" si="5"/>
        <v>25.561327759276907</v>
      </c>
      <c r="H52" s="9">
        <f t="shared" si="1"/>
        <v>0.17907321700492804</v>
      </c>
      <c r="I52" s="9">
        <f t="shared" si="2"/>
        <v>5.7423797172691032E-3</v>
      </c>
      <c r="J52" s="9">
        <v>1.2496236073471846E-2</v>
      </c>
      <c r="K52" s="9">
        <v>-1.4621842054704111</v>
      </c>
      <c r="L52" s="9">
        <f t="shared" si="3"/>
        <v>1.0283064092352276E-3</v>
      </c>
      <c r="M52" s="9">
        <f t="shared" si="6"/>
        <v>3.1129629629629632</v>
      </c>
      <c r="N52" s="9">
        <v>1.3121047877145438E-2</v>
      </c>
      <c r="O52" s="9">
        <v>6.0131078095497417</v>
      </c>
    </row>
    <row r="53" spans="1:15" x14ac:dyDescent="0.2">
      <c r="A53" s="7">
        <v>32964</v>
      </c>
      <c r="B53" s="9">
        <v>431.60000600000001</v>
      </c>
      <c r="C53" s="9">
        <f t="shared" si="4"/>
        <v>6.3000180000000228</v>
      </c>
      <c r="D53" s="9">
        <v>3.9226508072289157</v>
      </c>
      <c r="E53" s="9">
        <f t="shared" si="0"/>
        <v>5.6518747692643743</v>
      </c>
      <c r="F53" s="9">
        <v>653.38147681718021</v>
      </c>
      <c r="G53" s="9">
        <f t="shared" si="5"/>
        <v>25.561327759276907</v>
      </c>
      <c r="H53" s="9">
        <f t="shared" si="1"/>
        <v>9.3006404642196075E-2</v>
      </c>
      <c r="I53" s="9">
        <f t="shared" si="2"/>
        <v>8.0452319269574838E-4</v>
      </c>
      <c r="J53" s="9">
        <v>1.2496236073471846E-2</v>
      </c>
      <c r="K53" s="9">
        <v>-1.4621842054704111</v>
      </c>
      <c r="L53" s="9">
        <f t="shared" si="3"/>
        <v>7.4825809603892257E-5</v>
      </c>
      <c r="M53" s="9">
        <f t="shared" si="6"/>
        <v>3.1129629629629632</v>
      </c>
      <c r="N53" s="9">
        <v>1.3121047877145438E-2</v>
      </c>
      <c r="O53" s="9">
        <v>6.0131078095497417</v>
      </c>
    </row>
    <row r="54" spans="1:15" x14ac:dyDescent="0.2">
      <c r="A54" s="7">
        <v>32994</v>
      </c>
      <c r="B54" s="9">
        <v>422</v>
      </c>
      <c r="C54" s="9">
        <f t="shared" si="4"/>
        <v>-9.6000060000000076</v>
      </c>
      <c r="D54" s="9">
        <v>3.9226508072289157</v>
      </c>
      <c r="E54" s="9">
        <f t="shared" si="0"/>
        <v>182.86224712609473</v>
      </c>
      <c r="F54" s="9">
        <v>653.38147681718021</v>
      </c>
      <c r="G54" s="9">
        <f t="shared" si="5"/>
        <v>25.561327759276907</v>
      </c>
      <c r="H54" s="9">
        <f t="shared" si="1"/>
        <v>-0.52902794935295094</v>
      </c>
      <c r="I54" s="9">
        <f t="shared" si="2"/>
        <v>-0.14805935436437023</v>
      </c>
      <c r="J54" s="9">
        <v>1.2496236073471846E-2</v>
      </c>
      <c r="K54" s="9">
        <v>-1.4621842054704111</v>
      </c>
      <c r="L54" s="9">
        <f t="shared" si="3"/>
        <v>7.832753662190467E-2</v>
      </c>
      <c r="M54" s="9">
        <f t="shared" si="6"/>
        <v>3.1129629629629632</v>
      </c>
      <c r="N54" s="9">
        <v>1.3121047877145438E-2</v>
      </c>
      <c r="O54" s="9">
        <v>6.0131078095497417</v>
      </c>
    </row>
    <row r="55" spans="1:15" x14ac:dyDescent="0.2">
      <c r="A55" s="7">
        <v>33025</v>
      </c>
      <c r="B55" s="9">
        <v>459.5</v>
      </c>
      <c r="C55" s="9">
        <f t="shared" si="4"/>
        <v>37.5</v>
      </c>
      <c r="D55" s="9">
        <v>3.9226508072289157</v>
      </c>
      <c r="E55" s="9">
        <f t="shared" si="0"/>
        <v>1127.4383788132848</v>
      </c>
      <c r="F55" s="9">
        <v>653.38147681718021</v>
      </c>
      <c r="G55" s="9">
        <f t="shared" si="5"/>
        <v>25.561327759276907</v>
      </c>
      <c r="H55" s="9">
        <f t="shared" si="1"/>
        <v>1.3135995715474891</v>
      </c>
      <c r="I55" s="9">
        <f t="shared" si="2"/>
        <v>2.2666736415145108</v>
      </c>
      <c r="J55" s="9">
        <v>1.2496236073471846E-2</v>
      </c>
      <c r="K55" s="9">
        <v>-1.4621842054704111</v>
      </c>
      <c r="L55" s="9">
        <f t="shared" si="3"/>
        <v>2.9775015243314487</v>
      </c>
      <c r="M55" s="9">
        <f t="shared" si="6"/>
        <v>3.1129629629629632</v>
      </c>
      <c r="N55" s="9">
        <v>1.3121047877145438E-2</v>
      </c>
      <c r="O55" s="9">
        <v>6.0131078095497417</v>
      </c>
    </row>
    <row r="56" spans="1:15" x14ac:dyDescent="0.2">
      <c r="A56" s="7">
        <v>33055</v>
      </c>
      <c r="B56" s="9">
        <v>461.60000600000001</v>
      </c>
      <c r="C56" s="9">
        <f t="shared" si="4"/>
        <v>2.1000060000000076</v>
      </c>
      <c r="D56" s="9">
        <v>3.9226508072289157</v>
      </c>
      <c r="E56" s="9">
        <f t="shared" si="0"/>
        <v>3.3220340933185035</v>
      </c>
      <c r="F56" s="9">
        <v>653.38147681718021</v>
      </c>
      <c r="G56" s="9">
        <f t="shared" si="5"/>
        <v>25.561327759276907</v>
      </c>
      <c r="H56" s="9">
        <f t="shared" si="1"/>
        <v>-7.1304778233494556E-2</v>
      </c>
      <c r="I56" s="9">
        <f t="shared" si="2"/>
        <v>-3.6253997505727206E-4</v>
      </c>
      <c r="J56" s="9">
        <v>1.2496236073471846E-2</v>
      </c>
      <c r="K56" s="9">
        <v>-1.4621842054704111</v>
      </c>
      <c r="L56" s="9">
        <f t="shared" si="3"/>
        <v>2.5850832522235434E-5</v>
      </c>
      <c r="M56" s="9">
        <f t="shared" si="6"/>
        <v>3.1129629629629632</v>
      </c>
      <c r="N56" s="9">
        <v>1.3121047877145438E-2</v>
      </c>
      <c r="O56" s="9">
        <v>6.0131078095497417</v>
      </c>
    </row>
    <row r="57" spans="1:15" x14ac:dyDescent="0.2">
      <c r="A57" s="7">
        <v>33086</v>
      </c>
      <c r="B57" s="9">
        <v>437.70001200000002</v>
      </c>
      <c r="C57" s="9">
        <f t="shared" si="4"/>
        <v>-23.899993999999992</v>
      </c>
      <c r="D57" s="9">
        <v>3.9226508072289157</v>
      </c>
      <c r="E57" s="9">
        <f t="shared" si="0"/>
        <v>774.09956406922174</v>
      </c>
      <c r="F57" s="9">
        <v>653.38147681718021</v>
      </c>
      <c r="G57" s="9">
        <f t="shared" si="5"/>
        <v>25.561327759276907</v>
      </c>
      <c r="H57" s="9">
        <f t="shared" si="1"/>
        <v>-1.0884663374785493</v>
      </c>
      <c r="I57" s="9">
        <f t="shared" si="2"/>
        <v>-1.2895702545022198</v>
      </c>
      <c r="J57" s="9">
        <v>1.2496236073471846E-2</v>
      </c>
      <c r="K57" s="9">
        <v>-1.4621842054704111</v>
      </c>
      <c r="L57" s="9">
        <f t="shared" si="3"/>
        <v>1.403653811839312</v>
      </c>
      <c r="M57" s="9">
        <f t="shared" si="6"/>
        <v>3.1129629629629632</v>
      </c>
      <c r="N57" s="9">
        <v>1.3121047877145438E-2</v>
      </c>
      <c r="O57" s="9">
        <v>6.0131078095497417</v>
      </c>
    </row>
    <row r="58" spans="1:15" x14ac:dyDescent="0.2">
      <c r="A58" s="7">
        <v>33117</v>
      </c>
      <c r="B58" s="9">
        <v>379</v>
      </c>
      <c r="C58" s="9">
        <f t="shared" si="4"/>
        <v>-58.700012000000015</v>
      </c>
      <c r="D58" s="9">
        <v>3.9226508072289157</v>
      </c>
      <c r="E58" s="9">
        <f t="shared" si="0"/>
        <v>3921.5978970678939</v>
      </c>
      <c r="F58" s="9">
        <v>653.38147681718021</v>
      </c>
      <c r="G58" s="9">
        <f t="shared" si="5"/>
        <v>25.561327759276907</v>
      </c>
      <c r="H58" s="9">
        <f t="shared" si="1"/>
        <v>-2.4498986671183953</v>
      </c>
      <c r="I58" s="9">
        <f t="shared" si="2"/>
        <v>-14.704300323605857</v>
      </c>
      <c r="J58" s="9">
        <v>1.2496236073471846E-2</v>
      </c>
      <c r="K58" s="9">
        <v>-1.4621842054704111</v>
      </c>
      <c r="L58" s="9">
        <f t="shared" si="3"/>
        <v>36.024045763710575</v>
      </c>
      <c r="M58" s="9">
        <f t="shared" si="6"/>
        <v>3.1129629629629632</v>
      </c>
      <c r="N58" s="9">
        <v>1.3121047877145438E-2</v>
      </c>
      <c r="O58" s="9">
        <v>6.0131078095497417</v>
      </c>
    </row>
    <row r="59" spans="1:15" x14ac:dyDescent="0.2">
      <c r="A59" s="7">
        <v>33147</v>
      </c>
      <c r="B59" s="9">
        <v>349</v>
      </c>
      <c r="C59" s="9">
        <f t="shared" si="4"/>
        <v>-30</v>
      </c>
      <c r="D59" s="9">
        <v>3.9226508072289157</v>
      </c>
      <c r="E59" s="9">
        <f t="shared" si="0"/>
        <v>1150.7462377891889</v>
      </c>
      <c r="F59" s="9">
        <v>653.38147681718021</v>
      </c>
      <c r="G59" s="9">
        <f t="shared" si="5"/>
        <v>25.561327759276907</v>
      </c>
      <c r="H59" s="9">
        <f t="shared" si="1"/>
        <v>-1.3271083226464031</v>
      </c>
      <c r="I59" s="9">
        <f t="shared" si="2"/>
        <v>-2.3373250751817358</v>
      </c>
      <c r="J59" s="9">
        <v>1.2496236073471846E-2</v>
      </c>
      <c r="K59" s="9">
        <v>-1.4621842054704111</v>
      </c>
      <c r="L59" s="9">
        <f t="shared" si="3"/>
        <v>3.1018835600038117</v>
      </c>
      <c r="M59" s="9">
        <f t="shared" si="6"/>
        <v>3.1129629629629632</v>
      </c>
      <c r="N59" s="9">
        <v>1.3121047877145438E-2</v>
      </c>
      <c r="O59" s="9">
        <v>6.0131078095497417</v>
      </c>
    </row>
    <row r="60" spans="1:15" x14ac:dyDescent="0.2">
      <c r="A60" s="7">
        <v>33178</v>
      </c>
      <c r="B60" s="9">
        <v>328.60000600000001</v>
      </c>
      <c r="C60" s="9">
        <f t="shared" si="4"/>
        <v>-20.399993999999992</v>
      </c>
      <c r="D60" s="9">
        <v>3.9226508072289157</v>
      </c>
      <c r="E60" s="9">
        <f t="shared" si="0"/>
        <v>591.59105041861937</v>
      </c>
      <c r="F60" s="9">
        <v>653.38147681718021</v>
      </c>
      <c r="G60" s="9">
        <f t="shared" si="5"/>
        <v>25.561327759276907</v>
      </c>
      <c r="H60" s="9">
        <f t="shared" si="1"/>
        <v>-0.95154074296479196</v>
      </c>
      <c r="I60" s="9">
        <f t="shared" si="2"/>
        <v>-0.86155333081804497</v>
      </c>
      <c r="J60" s="9">
        <v>1.2496236073471846E-2</v>
      </c>
      <c r="K60" s="9">
        <v>-1.4621842054704111</v>
      </c>
      <c r="L60" s="9">
        <f t="shared" si="3"/>
        <v>0.81980309651039374</v>
      </c>
      <c r="M60" s="9">
        <f t="shared" si="6"/>
        <v>3.1129629629629632</v>
      </c>
      <c r="N60" s="9">
        <v>1.3121047877145438E-2</v>
      </c>
      <c r="O60" s="9">
        <v>6.0131078095497417</v>
      </c>
    </row>
    <row r="61" spans="1:15" x14ac:dyDescent="0.2">
      <c r="A61" s="7">
        <v>33208</v>
      </c>
      <c r="B61" s="9">
        <v>361.10000600000001</v>
      </c>
      <c r="C61" s="9">
        <f t="shared" si="4"/>
        <v>32.5</v>
      </c>
      <c r="D61" s="9">
        <v>3.9226508072289157</v>
      </c>
      <c r="E61" s="9">
        <f t="shared" si="0"/>
        <v>816.66488688557411</v>
      </c>
      <c r="F61" s="9">
        <v>653.38147681718021</v>
      </c>
      <c r="G61" s="9">
        <f t="shared" si="5"/>
        <v>25.561327759276907</v>
      </c>
      <c r="H61" s="9">
        <f t="shared" si="1"/>
        <v>1.1179915793849786</v>
      </c>
      <c r="I61" s="9">
        <f t="shared" si="2"/>
        <v>1.3973834568513908</v>
      </c>
      <c r="J61" s="9">
        <v>1.2496236073471846E-2</v>
      </c>
      <c r="K61" s="9">
        <v>-1.4621842054704111</v>
      </c>
      <c r="L61" s="9">
        <f t="shared" si="3"/>
        <v>1.5622629379317277</v>
      </c>
      <c r="M61" s="9">
        <f t="shared" si="6"/>
        <v>3.1129629629629632</v>
      </c>
      <c r="N61" s="9">
        <v>1.3121047877145438E-2</v>
      </c>
      <c r="O61" s="9">
        <v>6.0131078095497417</v>
      </c>
    </row>
    <row r="62" spans="1:15" x14ac:dyDescent="0.2">
      <c r="A62" s="7">
        <v>33239</v>
      </c>
      <c r="B62" s="9">
        <v>373</v>
      </c>
      <c r="C62" s="9">
        <f t="shared" si="4"/>
        <v>11.899993999999992</v>
      </c>
      <c r="D62" s="9">
        <v>3.9226508072289157</v>
      </c>
      <c r="E62" s="9">
        <f t="shared" si="0"/>
        <v>63.638004415251039</v>
      </c>
      <c r="F62" s="9">
        <v>653.38147681718021</v>
      </c>
      <c r="G62" s="9">
        <f t="shared" si="5"/>
        <v>25.561327759276907</v>
      </c>
      <c r="H62" s="9">
        <f t="shared" si="1"/>
        <v>0.31208641694584432</v>
      </c>
      <c r="I62" s="9">
        <f t="shared" si="2"/>
        <v>3.0396571504117825E-2</v>
      </c>
      <c r="J62" s="9">
        <v>1.2496236073471846E-2</v>
      </c>
      <c r="K62" s="9">
        <v>-1.4621842054704111</v>
      </c>
      <c r="L62" s="9">
        <f t="shared" si="3"/>
        <v>9.4863570881582853E-3</v>
      </c>
      <c r="M62" s="9">
        <f t="shared" si="6"/>
        <v>3.1129629629629632</v>
      </c>
      <c r="N62" s="9">
        <v>1.3121047877145438E-2</v>
      </c>
      <c r="O62" s="9">
        <v>6.0131078095497417</v>
      </c>
    </row>
    <row r="63" spans="1:15" x14ac:dyDescent="0.2">
      <c r="A63" s="7">
        <v>33270</v>
      </c>
      <c r="B63" s="9">
        <v>415.10000600000001</v>
      </c>
      <c r="C63" s="9">
        <f t="shared" si="4"/>
        <v>42.100006000000008</v>
      </c>
      <c r="D63" s="9">
        <v>3.9226508072289157</v>
      </c>
      <c r="E63" s="9">
        <f t="shared" si="0"/>
        <v>1457.5104495150056</v>
      </c>
      <c r="F63" s="9">
        <v>653.38147681718021</v>
      </c>
      <c r="G63" s="9">
        <f t="shared" si="5"/>
        <v>25.561327759276907</v>
      </c>
      <c r="H63" s="9">
        <f t="shared" si="1"/>
        <v>1.4935591590665895</v>
      </c>
      <c r="I63" s="9">
        <f t="shared" si="2"/>
        <v>3.3317107364485352</v>
      </c>
      <c r="J63" s="9">
        <v>1.2496236073471846E-2</v>
      </c>
      <c r="K63" s="9">
        <v>-1.4621842054704111</v>
      </c>
      <c r="L63" s="9">
        <f t="shared" si="3"/>
        <v>4.9761070857832017</v>
      </c>
      <c r="M63" s="9">
        <f t="shared" si="6"/>
        <v>3.1129629629629632</v>
      </c>
      <c r="N63" s="9">
        <v>1.3121047877145438E-2</v>
      </c>
      <c r="O63" s="9">
        <v>6.0131078095497417</v>
      </c>
    </row>
    <row r="64" spans="1:15" x14ac:dyDescent="0.2">
      <c r="A64" s="7">
        <v>33298</v>
      </c>
      <c r="B64" s="9">
        <v>450.60000600000001</v>
      </c>
      <c r="C64" s="9">
        <f t="shared" si="4"/>
        <v>35.5</v>
      </c>
      <c r="D64" s="9">
        <v>3.9226508072289157</v>
      </c>
      <c r="E64" s="9">
        <f t="shared" si="0"/>
        <v>997.12898204220062</v>
      </c>
      <c r="F64" s="9">
        <v>653.38147681718021</v>
      </c>
      <c r="G64" s="9">
        <f t="shared" si="5"/>
        <v>25.561327759276907</v>
      </c>
      <c r="H64" s="9">
        <f t="shared" si="1"/>
        <v>1.2353563746824849</v>
      </c>
      <c r="I64" s="9">
        <f t="shared" si="2"/>
        <v>1.8852840003163376</v>
      </c>
      <c r="J64" s="9">
        <v>1.2496236073471846E-2</v>
      </c>
      <c r="K64" s="9">
        <v>-1.4621842054704111</v>
      </c>
      <c r="L64" s="9">
        <f t="shared" si="3"/>
        <v>2.3289976078776835</v>
      </c>
      <c r="M64" s="9">
        <f t="shared" si="6"/>
        <v>3.1129629629629632</v>
      </c>
      <c r="N64" s="9">
        <v>1.3121047877145438E-2</v>
      </c>
      <c r="O64" s="9">
        <v>6.0131078095497417</v>
      </c>
    </row>
    <row r="65" spans="1:15" x14ac:dyDescent="0.2">
      <c r="A65" s="7">
        <v>33329</v>
      </c>
      <c r="B65" s="9">
        <v>480.17999300000002</v>
      </c>
      <c r="C65" s="9">
        <f t="shared" si="4"/>
        <v>29.579987000000017</v>
      </c>
      <c r="D65" s="9">
        <v>3.9226508072289157</v>
      </c>
      <c r="E65" s="9">
        <f t="shared" si="0"/>
        <v>658.29890050888184</v>
      </c>
      <c r="F65" s="9">
        <v>653.38147681718021</v>
      </c>
      <c r="G65" s="9">
        <f t="shared" si="5"/>
        <v>25.561327759276907</v>
      </c>
      <c r="H65" s="9">
        <f t="shared" si="1"/>
        <v>1.0037560033812936</v>
      </c>
      <c r="I65" s="9">
        <f t="shared" si="2"/>
        <v>1.0113103858161299</v>
      </c>
      <c r="J65" s="9">
        <v>1.2496236073471846E-2</v>
      </c>
      <c r="K65" s="9">
        <v>-1.4621842054704111</v>
      </c>
      <c r="L65" s="9">
        <f t="shared" si="3"/>
        <v>1.0151088710447924</v>
      </c>
      <c r="M65" s="9">
        <f t="shared" si="6"/>
        <v>3.1129629629629632</v>
      </c>
      <c r="N65" s="9">
        <v>1.3121047877145438E-2</v>
      </c>
      <c r="O65" s="9">
        <v>6.0131078095497417</v>
      </c>
    </row>
    <row r="66" spans="1:15" x14ac:dyDescent="0.2">
      <c r="A66" s="7">
        <v>33359</v>
      </c>
      <c r="B66" s="9">
        <v>481.94000199999999</v>
      </c>
      <c r="C66" s="9">
        <f t="shared" si="4"/>
        <v>1.7600089999999682</v>
      </c>
      <c r="D66" s="9">
        <v>3.9226508072289157</v>
      </c>
      <c r="E66" s="9">
        <f t="shared" si="0"/>
        <v>4.6770195863744881</v>
      </c>
      <c r="F66" s="9">
        <v>653.38147681718021</v>
      </c>
      <c r="G66" s="9">
        <f t="shared" si="5"/>
        <v>25.561327759276907</v>
      </c>
      <c r="H66" s="9">
        <f t="shared" si="1"/>
        <v>-8.4606004335751508E-2</v>
      </c>
      <c r="I66" s="9">
        <f t="shared" si="2"/>
        <v>-6.0562466712522803E-4</v>
      </c>
      <c r="J66" s="9">
        <v>1.2496236073471846E-2</v>
      </c>
      <c r="K66" s="9">
        <v>-1.4621842054704111</v>
      </c>
      <c r="L66" s="9">
        <f t="shared" si="3"/>
        <v>5.1239483212635102E-5</v>
      </c>
      <c r="M66" s="9">
        <f t="shared" si="6"/>
        <v>3.1129629629629632</v>
      </c>
      <c r="N66" s="9">
        <v>1.3121047877145438E-2</v>
      </c>
      <c r="O66" s="9">
        <v>6.0131078095497417</v>
      </c>
    </row>
    <row r="67" spans="1:15" x14ac:dyDescent="0.2">
      <c r="A67" s="7">
        <v>33390</v>
      </c>
      <c r="B67" s="9">
        <v>505.83999599999999</v>
      </c>
      <c r="C67" s="9">
        <f t="shared" si="4"/>
        <v>23.899993999999992</v>
      </c>
      <c r="D67" s="9">
        <v>3.9226508072289157</v>
      </c>
      <c r="E67" s="9">
        <f t="shared" si="0"/>
        <v>399.0942410417569</v>
      </c>
      <c r="F67" s="9">
        <v>653.38147681718021</v>
      </c>
      <c r="G67" s="9">
        <f t="shared" si="5"/>
        <v>25.561327759276907</v>
      </c>
      <c r="H67" s="9">
        <f t="shared" si="1"/>
        <v>0.78154559813586955</v>
      </c>
      <c r="I67" s="9">
        <f t="shared" si="2"/>
        <v>0.47737861937404602</v>
      </c>
      <c r="J67" s="9">
        <v>1.2496236073471846E-2</v>
      </c>
      <c r="K67" s="9">
        <v>-1.4621842054704111</v>
      </c>
      <c r="L67" s="9">
        <f t="shared" si="3"/>
        <v>0.37309315861596437</v>
      </c>
      <c r="M67" s="9">
        <f t="shared" si="6"/>
        <v>3.1129629629629632</v>
      </c>
      <c r="N67" s="9">
        <v>1.3121047877145438E-2</v>
      </c>
      <c r="O67" s="9">
        <v>6.0131078095497417</v>
      </c>
    </row>
    <row r="68" spans="1:15" x14ac:dyDescent="0.2">
      <c r="A68" s="7">
        <v>33420</v>
      </c>
      <c r="B68" s="9">
        <v>478.05999800000001</v>
      </c>
      <c r="C68" s="9">
        <f t="shared" si="4"/>
        <v>-27.779997999999978</v>
      </c>
      <c r="D68" s="9">
        <v>3.9226508072289157</v>
      </c>
      <c r="E68" s="9">
        <f t="shared" ref="E68:E85" si="7">(C68-D68)^2</f>
        <v>1005.0579413944915</v>
      </c>
      <c r="F68" s="9">
        <v>653.38147681718021</v>
      </c>
      <c r="G68" s="9">
        <f t="shared" si="5"/>
        <v>25.561327759276907</v>
      </c>
      <c r="H68" s="9">
        <f t="shared" ref="H68:H85" si="8">(C68-D68)/G68</f>
        <v>-1.2402582958830506</v>
      </c>
      <c r="I68" s="9">
        <f t="shared" ref="I68:I85" si="9">H68^3</f>
        <v>-1.9078157154529274</v>
      </c>
      <c r="J68" s="9">
        <v>1.2496236073471846E-2</v>
      </c>
      <c r="K68" s="9">
        <v>-1.4621842054704111</v>
      </c>
      <c r="L68" s="9">
        <f t="shared" ref="L68:L85" si="10">((C68-D68)/G68)^4</f>
        <v>2.3661842681065508</v>
      </c>
      <c r="M68" s="9">
        <f t="shared" si="6"/>
        <v>3.1129629629629632</v>
      </c>
      <c r="N68" s="9">
        <v>1.3121047877145438E-2</v>
      </c>
      <c r="O68" s="9">
        <v>6.0131078095497417</v>
      </c>
    </row>
    <row r="69" spans="1:15" x14ac:dyDescent="0.2">
      <c r="A69" s="7">
        <v>33451</v>
      </c>
      <c r="B69" s="9">
        <v>502.26998900000001</v>
      </c>
      <c r="C69" s="9">
        <f t="shared" ref="C69:C85" si="11">B69-B68</f>
        <v>24.209991000000002</v>
      </c>
      <c r="D69" s="9">
        <v>3.9226508072289157</v>
      </c>
      <c r="E69" s="9">
        <f t="shared" si="7"/>
        <v>411.5761720972252</v>
      </c>
      <c r="F69" s="9">
        <v>653.38147681718021</v>
      </c>
      <c r="G69" s="9">
        <f t="shared" ref="G69:G85" si="12">F69^(1/2)</f>
        <v>25.561327759276907</v>
      </c>
      <c r="H69" s="9">
        <f t="shared" si="8"/>
        <v>0.79367317628515033</v>
      </c>
      <c r="I69" s="9">
        <f t="shared" si="9"/>
        <v>0.49994831408893597</v>
      </c>
      <c r="J69" s="9">
        <v>1.2496236073471846E-2</v>
      </c>
      <c r="K69" s="9">
        <v>-1.4621842054704111</v>
      </c>
      <c r="L69" s="9">
        <f t="shared" si="10"/>
        <v>0.39679556642137181</v>
      </c>
      <c r="M69" s="9">
        <f t="shared" ref="M69:M85" si="13">20172/6480</f>
        <v>3.1129629629629632</v>
      </c>
      <c r="N69" s="9">
        <v>1.3121047877145438E-2</v>
      </c>
      <c r="O69" s="9">
        <v>6.0131078095497417</v>
      </c>
    </row>
    <row r="70" spans="1:15" x14ac:dyDescent="0.2">
      <c r="A70" s="7">
        <v>33482</v>
      </c>
      <c r="B70" s="9">
        <v>526.29998799999998</v>
      </c>
      <c r="C70" s="9">
        <f t="shared" si="11"/>
        <v>24.029998999999975</v>
      </c>
      <c r="D70" s="9">
        <v>3.9226508072289157</v>
      </c>
      <c r="E70" s="9">
        <f t="shared" si="7"/>
        <v>404.30545134533361</v>
      </c>
      <c r="F70" s="9">
        <v>653.38147681718021</v>
      </c>
      <c r="G70" s="9">
        <f t="shared" si="12"/>
        <v>25.561327759276907</v>
      </c>
      <c r="H70" s="9">
        <f t="shared" si="8"/>
        <v>0.78663160154008638</v>
      </c>
      <c r="I70" s="9">
        <f t="shared" si="9"/>
        <v>0.48675919962168829</v>
      </c>
      <c r="J70" s="9">
        <v>1.2496236073471846E-2</v>
      </c>
      <c r="K70" s="9">
        <v>-1.4621842054704111</v>
      </c>
      <c r="L70" s="9">
        <f t="shared" si="10"/>
        <v>0.38290016876277927</v>
      </c>
      <c r="M70" s="9">
        <f t="shared" si="13"/>
        <v>3.1129629629629632</v>
      </c>
      <c r="N70" s="9">
        <v>1.3121047877145438E-2</v>
      </c>
      <c r="O70" s="9">
        <v>6.0131078095497417</v>
      </c>
    </row>
    <row r="71" spans="1:15" x14ac:dyDescent="0.2">
      <c r="A71" s="7">
        <v>33512</v>
      </c>
      <c r="B71" s="9">
        <v>527.14001499999995</v>
      </c>
      <c r="C71" s="9">
        <f t="shared" si="11"/>
        <v>0.84002699999996366</v>
      </c>
      <c r="D71" s="9">
        <v>3.9226508072289157</v>
      </c>
      <c r="E71" s="9">
        <f t="shared" si="7"/>
        <v>9.5025695368947183</v>
      </c>
      <c r="F71" s="9">
        <v>653.38147681718021</v>
      </c>
      <c r="G71" s="9">
        <f t="shared" si="12"/>
        <v>25.561327759276907</v>
      </c>
      <c r="H71" s="9">
        <f t="shared" si="8"/>
        <v>-0.12059717070488184</v>
      </c>
      <c r="I71" s="9">
        <f t="shared" si="9"/>
        <v>-1.7539263680359195E-3</v>
      </c>
      <c r="J71" s="9">
        <v>1.2496236073471846E-2</v>
      </c>
      <c r="K71" s="9">
        <v>-1.4621842054704111</v>
      </c>
      <c r="L71" s="9">
        <f t="shared" si="10"/>
        <v>2.1151855760982119E-4</v>
      </c>
      <c r="M71" s="9">
        <f t="shared" si="13"/>
        <v>3.1129629629629632</v>
      </c>
      <c r="N71" s="9">
        <v>1.3121047877145438E-2</v>
      </c>
      <c r="O71" s="9">
        <v>6.0131078095497417</v>
      </c>
    </row>
    <row r="72" spans="1:15" x14ac:dyDescent="0.2">
      <c r="A72" s="7">
        <v>33543</v>
      </c>
      <c r="B72" s="9">
        <v>542.169983</v>
      </c>
      <c r="C72" s="9">
        <f t="shared" si="11"/>
        <v>15.029968000000054</v>
      </c>
      <c r="D72" s="9">
        <v>3.9226508072289157</v>
      </c>
      <c r="E72" s="9">
        <f t="shared" si="7"/>
        <v>123.37249522082931</v>
      </c>
      <c r="F72" s="9">
        <v>653.38147681718021</v>
      </c>
      <c r="G72" s="9">
        <f t="shared" si="12"/>
        <v>25.561327759276907</v>
      </c>
      <c r="H72" s="9">
        <f t="shared" si="8"/>
        <v>0.43453600287801902</v>
      </c>
      <c r="I72" s="9">
        <f t="shared" si="9"/>
        <v>8.2049756291678586E-2</v>
      </c>
      <c r="J72" s="9">
        <v>1.2496236073471846E-2</v>
      </c>
      <c r="K72" s="9">
        <v>-1.4621842054704111</v>
      </c>
      <c r="L72" s="9">
        <f t="shared" si="10"/>
        <v>3.5653573136101603E-2</v>
      </c>
      <c r="M72" s="9">
        <f t="shared" si="13"/>
        <v>3.1129629629629632</v>
      </c>
      <c r="N72" s="9">
        <v>1.3121047877145438E-2</v>
      </c>
      <c r="O72" s="9">
        <v>6.0131078095497417</v>
      </c>
    </row>
    <row r="73" spans="1:15" x14ac:dyDescent="0.2">
      <c r="A73" s="7">
        <v>33573</v>
      </c>
      <c r="B73" s="9">
        <v>519.47997999999995</v>
      </c>
      <c r="C73" s="9">
        <f t="shared" si="11"/>
        <v>-22.690003000000047</v>
      </c>
      <c r="D73" s="9">
        <v>3.9226508072289157</v>
      </c>
      <c r="E73" s="9">
        <f t="shared" si="7"/>
        <v>708.23334266341817</v>
      </c>
      <c r="F73" s="9">
        <v>653.38147681718021</v>
      </c>
      <c r="G73" s="9">
        <f t="shared" si="12"/>
        <v>25.561327759276907</v>
      </c>
      <c r="H73" s="9">
        <f t="shared" si="8"/>
        <v>-1.0411295554696098</v>
      </c>
      <c r="I73" s="9">
        <f t="shared" si="9"/>
        <v>-1.1285331638231286</v>
      </c>
      <c r="J73" s="9">
        <v>1.2496236073471846E-2</v>
      </c>
      <c r="K73" s="9">
        <v>-1.4621842054704111</v>
      </c>
      <c r="L73" s="9">
        <f t="shared" si="10"/>
        <v>1.1749492311838863</v>
      </c>
      <c r="M73" s="9">
        <f t="shared" si="13"/>
        <v>3.1129629629629632</v>
      </c>
      <c r="N73" s="9">
        <v>1.3121047877145438E-2</v>
      </c>
      <c r="O73" s="9">
        <v>6.0131078095497417</v>
      </c>
    </row>
    <row r="74" spans="1:15" x14ac:dyDescent="0.2">
      <c r="A74" s="7">
        <v>33604</v>
      </c>
      <c r="B74" s="9">
        <v>580.03997800000002</v>
      </c>
      <c r="C74" s="9">
        <f t="shared" si="11"/>
        <v>60.559998000000064</v>
      </c>
      <c r="D74" s="9">
        <v>3.9226508072289157</v>
      </c>
      <c r="E74" s="9">
        <f t="shared" si="7"/>
        <v>3207.7890970345015</v>
      </c>
      <c r="F74" s="9">
        <v>653.38147681718021</v>
      </c>
      <c r="G74" s="9">
        <f t="shared" si="12"/>
        <v>25.561327759276907</v>
      </c>
      <c r="H74" s="9">
        <f t="shared" si="8"/>
        <v>2.2157435531577931</v>
      </c>
      <c r="I74" s="9">
        <f t="shared" si="9"/>
        <v>10.878236166515649</v>
      </c>
      <c r="J74" s="9">
        <v>1.2496236073471846E-2</v>
      </c>
      <c r="K74" s="9">
        <v>-1.4621842054704111</v>
      </c>
      <c r="L74" s="9">
        <f t="shared" si="10"/>
        <v>24.103381655684991</v>
      </c>
      <c r="M74" s="9">
        <f t="shared" si="13"/>
        <v>3.1129629629629632</v>
      </c>
      <c r="N74" s="9">
        <v>1.3121047877145438E-2</v>
      </c>
      <c r="O74" s="9">
        <v>6.0131078095497417</v>
      </c>
    </row>
    <row r="75" spans="1:15" x14ac:dyDescent="0.2">
      <c r="A75" s="7">
        <v>33635</v>
      </c>
      <c r="B75" s="9">
        <v>620.57000700000003</v>
      </c>
      <c r="C75" s="9">
        <f t="shared" si="11"/>
        <v>40.530029000000013</v>
      </c>
      <c r="D75" s="9">
        <v>3.9226508072289157</v>
      </c>
      <c r="E75" s="9">
        <f t="shared" si="7"/>
        <v>1340.1001381485726</v>
      </c>
      <c r="F75" s="9">
        <v>653.38147681718021</v>
      </c>
      <c r="G75" s="9">
        <f t="shared" si="12"/>
        <v>25.561327759276907</v>
      </c>
      <c r="H75" s="9">
        <f t="shared" si="8"/>
        <v>1.4321391493243254</v>
      </c>
      <c r="I75" s="9">
        <f t="shared" si="9"/>
        <v>2.9373496800162786</v>
      </c>
      <c r="J75" s="9">
        <v>1.2496236073471846E-2</v>
      </c>
      <c r="K75" s="9">
        <v>-1.4621842054704111</v>
      </c>
      <c r="L75" s="9">
        <f t="shared" si="10"/>
        <v>4.2066934720065925</v>
      </c>
      <c r="M75" s="9">
        <f t="shared" si="13"/>
        <v>3.1129629629629632</v>
      </c>
      <c r="N75" s="9">
        <v>1.3121047877145438E-2</v>
      </c>
      <c r="O75" s="9">
        <v>6.0131078095497417</v>
      </c>
    </row>
    <row r="76" spans="1:15" x14ac:dyDescent="0.2">
      <c r="A76" s="7">
        <v>33664</v>
      </c>
      <c r="B76" s="9">
        <v>634.03997800000002</v>
      </c>
      <c r="C76" s="9">
        <f t="shared" si="11"/>
        <v>13.469970999999987</v>
      </c>
      <c r="D76" s="9">
        <v>3.9226508072289157</v>
      </c>
      <c r="E76" s="9">
        <f t="shared" si="7"/>
        <v>91.15132286329424</v>
      </c>
      <c r="F76" s="9">
        <v>653.38147681718021</v>
      </c>
      <c r="G76" s="9">
        <f t="shared" si="12"/>
        <v>25.561327759276907</v>
      </c>
      <c r="H76" s="9">
        <f t="shared" si="8"/>
        <v>0.37350642668810846</v>
      </c>
      <c r="I76" s="9">
        <f t="shared" si="9"/>
        <v>5.2106780033633053E-2</v>
      </c>
      <c r="J76" s="9">
        <v>1.2496236073471846E-2</v>
      </c>
      <c r="K76" s="9">
        <v>-1.4621842054704111</v>
      </c>
      <c r="L76" s="9">
        <f t="shared" si="10"/>
        <v>1.9462217216585555E-2</v>
      </c>
      <c r="M76" s="9">
        <f t="shared" si="13"/>
        <v>3.1129629629629632</v>
      </c>
      <c r="N76" s="9">
        <v>1.3121047877145438E-2</v>
      </c>
      <c r="O76" s="9">
        <v>6.0131078095497417</v>
      </c>
    </row>
    <row r="77" spans="1:15" x14ac:dyDescent="0.2">
      <c r="A77" s="7">
        <v>33695</v>
      </c>
      <c r="B77" s="9">
        <v>598.61999500000002</v>
      </c>
      <c r="C77" s="9">
        <f t="shared" si="11"/>
        <v>-35.419983000000002</v>
      </c>
      <c r="D77" s="9">
        <v>3.9226508072289157</v>
      </c>
      <c r="E77" s="9">
        <f t="shared" si="7"/>
        <v>1547.8428348897121</v>
      </c>
      <c r="F77" s="9">
        <v>653.38147681718021</v>
      </c>
      <c r="G77" s="9">
        <f t="shared" si="12"/>
        <v>25.561327759276907</v>
      </c>
      <c r="H77" s="9">
        <f t="shared" si="8"/>
        <v>-1.5391467210833913</v>
      </c>
      <c r="I77" s="9">
        <f t="shared" si="9"/>
        <v>-3.6461964542951355</v>
      </c>
      <c r="J77" s="9">
        <v>1.2496236073471846E-2</v>
      </c>
      <c r="K77" s="9">
        <v>-1.4621842054704111</v>
      </c>
      <c r="L77" s="9">
        <f t="shared" si="10"/>
        <v>5.612031317054246</v>
      </c>
      <c r="M77" s="9">
        <f t="shared" si="13"/>
        <v>3.1129629629629632</v>
      </c>
      <c r="N77" s="9">
        <v>1.3121047877145438E-2</v>
      </c>
      <c r="O77" s="9">
        <v>6.0131078095497417</v>
      </c>
    </row>
    <row r="78" spans="1:15" x14ac:dyDescent="0.2">
      <c r="A78" s="7">
        <v>33725</v>
      </c>
      <c r="B78" s="9">
        <v>579.72997999999995</v>
      </c>
      <c r="C78" s="9">
        <f t="shared" si="11"/>
        <v>-18.890015000000062</v>
      </c>
      <c r="D78" s="9">
        <v>3.9226508072289157</v>
      </c>
      <c r="E78" s="9">
        <f t="shared" si="7"/>
        <v>520.41772123231419</v>
      </c>
      <c r="F78" s="9">
        <v>653.38147681718021</v>
      </c>
      <c r="G78" s="9">
        <f t="shared" si="12"/>
        <v>25.561327759276907</v>
      </c>
      <c r="H78" s="9">
        <f t="shared" si="8"/>
        <v>-0.89246795088528352</v>
      </c>
      <c r="I78" s="9">
        <f t="shared" si="9"/>
        <v>-0.71084986910724668</v>
      </c>
      <c r="J78" s="9">
        <v>1.2496236073471846E-2</v>
      </c>
      <c r="K78" s="9">
        <v>-1.4621842054704111</v>
      </c>
      <c r="L78" s="9">
        <f t="shared" si="10"/>
        <v>0.63441072606921656</v>
      </c>
      <c r="M78" s="9">
        <f t="shared" si="13"/>
        <v>3.1129629629629632</v>
      </c>
      <c r="N78" s="9">
        <v>1.3121047877145438E-2</v>
      </c>
      <c r="O78" s="9">
        <v>6.0131078095497417</v>
      </c>
    </row>
    <row r="79" spans="1:15" x14ac:dyDescent="0.2">
      <c r="A79" s="7">
        <v>33756</v>
      </c>
      <c r="B79" s="9">
        <v>583.669983</v>
      </c>
      <c r="C79" s="9">
        <f t="shared" si="11"/>
        <v>3.940003000000047</v>
      </c>
      <c r="D79" s="9">
        <v>3.9226508072289157</v>
      </c>
      <c r="E79" s="9">
        <f t="shared" si="7"/>
        <v>3.0109859396650182E-4</v>
      </c>
      <c r="F79" s="9">
        <v>653.38147681718021</v>
      </c>
      <c r="G79" s="9">
        <f t="shared" si="12"/>
        <v>25.561327759276907</v>
      </c>
      <c r="H79" s="9">
        <f t="shared" si="8"/>
        <v>6.788455175155652E-4</v>
      </c>
      <c r="I79" s="9">
        <f t="shared" si="9"/>
        <v>3.1283321933166941E-10</v>
      </c>
      <c r="J79" s="9">
        <v>1.2496236073471846E-2</v>
      </c>
      <c r="K79" s="9">
        <v>-1.4621842054704111</v>
      </c>
      <c r="L79" s="9">
        <f t="shared" si="10"/>
        <v>2.1236542867326741E-13</v>
      </c>
      <c r="M79" s="9">
        <f t="shared" si="13"/>
        <v>3.1129629629629632</v>
      </c>
      <c r="N79" s="9">
        <v>1.3121047877145438E-2</v>
      </c>
      <c r="O79" s="9">
        <v>6.0131078095497417</v>
      </c>
    </row>
    <row r="80" spans="1:15" x14ac:dyDescent="0.2">
      <c r="A80" s="7">
        <v>33786</v>
      </c>
      <c r="B80" s="9">
        <v>563.72997999999995</v>
      </c>
      <c r="C80" s="9">
        <f t="shared" si="11"/>
        <v>-19.940003000000047</v>
      </c>
      <c r="D80" s="9">
        <v>3.9226508072289157</v>
      </c>
      <c r="E80" s="9">
        <f t="shared" si="7"/>
        <v>569.42624672365889</v>
      </c>
      <c r="F80" s="9">
        <v>653.38147681718021</v>
      </c>
      <c r="G80" s="9">
        <f t="shared" si="12"/>
        <v>25.561327759276907</v>
      </c>
      <c r="H80" s="9">
        <f t="shared" si="8"/>
        <v>-0.93354515978022901</v>
      </c>
      <c r="I80" s="9">
        <f t="shared" si="9"/>
        <v>-0.81359073579833796</v>
      </c>
      <c r="J80" s="9">
        <v>1.2496236073471846E-2</v>
      </c>
      <c r="K80" s="9">
        <v>-1.4621842054704111</v>
      </c>
      <c r="L80" s="9">
        <f t="shared" si="10"/>
        <v>0.75952369344657344</v>
      </c>
      <c r="M80" s="9">
        <f t="shared" si="13"/>
        <v>3.1129629629629632</v>
      </c>
      <c r="N80" s="9">
        <v>1.3121047877145438E-2</v>
      </c>
      <c r="O80" s="9">
        <v>6.0131078095497417</v>
      </c>
    </row>
    <row r="81" spans="1:15" x14ac:dyDescent="0.2">
      <c r="A81" s="7">
        <v>33817</v>
      </c>
      <c r="B81" s="9">
        <v>579.61999500000002</v>
      </c>
      <c r="C81" s="9">
        <f t="shared" si="11"/>
        <v>15.890015000000062</v>
      </c>
      <c r="D81" s="9">
        <v>3.9226508072289157</v>
      </c>
      <c r="E81" s="9">
        <f t="shared" si="7"/>
        <v>143.21780572242099</v>
      </c>
      <c r="F81" s="9">
        <v>653.38147681718021</v>
      </c>
      <c r="G81" s="9">
        <f t="shared" si="12"/>
        <v>25.561327759276907</v>
      </c>
      <c r="H81" s="9">
        <f t="shared" si="8"/>
        <v>0.46818241624509754</v>
      </c>
      <c r="I81" s="9">
        <f t="shared" si="9"/>
        <v>0.10262313933213257</v>
      </c>
      <c r="J81" s="9">
        <v>1.2496236073471846E-2</v>
      </c>
      <c r="K81" s="9">
        <v>-1.4621842054704111</v>
      </c>
      <c r="L81" s="9">
        <f t="shared" si="10"/>
        <v>4.804634933517514E-2</v>
      </c>
      <c r="M81" s="9">
        <f t="shared" si="13"/>
        <v>3.1129629629629632</v>
      </c>
      <c r="N81" s="9">
        <v>1.3121047877145438E-2</v>
      </c>
      <c r="O81" s="9">
        <v>6.0131078095497417</v>
      </c>
    </row>
    <row r="82" spans="1:15" x14ac:dyDescent="0.2">
      <c r="A82" s="7">
        <v>33848</v>
      </c>
      <c r="B82" s="9">
        <v>562.51000999999997</v>
      </c>
      <c r="C82" s="9">
        <f t="shared" si="11"/>
        <v>-17.109985000000052</v>
      </c>
      <c r="D82" s="9">
        <v>3.9226508072289157</v>
      </c>
      <c r="E82" s="9">
        <f t="shared" si="7"/>
        <v>442.3717689995301</v>
      </c>
      <c r="F82" s="9">
        <v>653.38147681718021</v>
      </c>
      <c r="G82" s="9">
        <f t="shared" si="12"/>
        <v>25.561327759276907</v>
      </c>
      <c r="H82" s="9">
        <f t="shared" si="8"/>
        <v>-0.82283033202747646</v>
      </c>
      <c r="I82" s="9">
        <f t="shared" si="9"/>
        <v>-0.55709707495627991</v>
      </c>
      <c r="J82" s="9">
        <v>1.2496236073471846E-2</v>
      </c>
      <c r="K82" s="9">
        <v>-1.4621842054704111</v>
      </c>
      <c r="L82" s="9">
        <f t="shared" si="10"/>
        <v>0.45839637115781173</v>
      </c>
      <c r="M82" s="9">
        <f t="shared" si="13"/>
        <v>3.1129629629629632</v>
      </c>
      <c r="N82" s="9">
        <v>1.3121047877145438E-2</v>
      </c>
      <c r="O82" s="9">
        <v>6.0131078095497417</v>
      </c>
    </row>
    <row r="83" spans="1:15" x14ac:dyDescent="0.2">
      <c r="A83" s="7">
        <v>33878</v>
      </c>
      <c r="B83" s="9">
        <v>581.080017</v>
      </c>
      <c r="C83" s="9">
        <f t="shared" si="11"/>
        <v>18.570007000000032</v>
      </c>
      <c r="D83" s="9">
        <v>3.9226508072289157</v>
      </c>
      <c r="E83" s="9">
        <f t="shared" si="7"/>
        <v>214.54504343791038</v>
      </c>
      <c r="F83" s="9">
        <v>653.38147681718021</v>
      </c>
      <c r="G83" s="9">
        <f t="shared" si="12"/>
        <v>25.561327759276907</v>
      </c>
      <c r="H83" s="9">
        <f t="shared" si="8"/>
        <v>0.57302798707141456</v>
      </c>
      <c r="I83" s="9">
        <f t="shared" si="9"/>
        <v>0.18816008524798505</v>
      </c>
      <c r="J83" s="9">
        <v>1.2496236073471846E-2</v>
      </c>
      <c r="K83" s="9">
        <v>-1.4621842054704111</v>
      </c>
      <c r="L83" s="9">
        <f t="shared" si="10"/>
        <v>0.10782099489683863</v>
      </c>
      <c r="M83" s="9">
        <f t="shared" si="13"/>
        <v>3.1129629629629632</v>
      </c>
      <c r="N83" s="9">
        <v>1.3121047877145438E-2</v>
      </c>
      <c r="O83" s="9">
        <v>6.0131078095497417</v>
      </c>
    </row>
    <row r="84" spans="1:15" x14ac:dyDescent="0.2">
      <c r="A84" s="7">
        <v>33909</v>
      </c>
      <c r="B84" s="9">
        <v>603.76000999999997</v>
      </c>
      <c r="C84" s="9">
        <f t="shared" si="11"/>
        <v>22.679992999999968</v>
      </c>
      <c r="D84" s="9">
        <v>3.9226508072289157</v>
      </c>
      <c r="E84" s="9">
        <f t="shared" si="7"/>
        <v>351.83788613670913</v>
      </c>
      <c r="F84" s="9">
        <v>653.38147681718021</v>
      </c>
      <c r="G84" s="9">
        <f t="shared" si="12"/>
        <v>25.561327759276907</v>
      </c>
      <c r="H84" s="9">
        <f t="shared" si="8"/>
        <v>0.73381720892661761</v>
      </c>
      <c r="I84" s="9">
        <f t="shared" si="9"/>
        <v>0.39515153820579241</v>
      </c>
      <c r="J84" s="9">
        <v>1.2496236073471846E-2</v>
      </c>
      <c r="K84" s="9">
        <v>-1.4621842054704111</v>
      </c>
      <c r="L84" s="9">
        <f t="shared" si="10"/>
        <v>0.28996899886923427</v>
      </c>
      <c r="M84" s="9">
        <f t="shared" si="13"/>
        <v>3.1129629629629632</v>
      </c>
      <c r="N84" s="9">
        <v>1.3121047877145438E-2</v>
      </c>
      <c r="O84" s="9">
        <v>6.0131078095497417</v>
      </c>
    </row>
    <row r="85" spans="1:15" x14ac:dyDescent="0.2">
      <c r="A85" s="7">
        <v>33939</v>
      </c>
      <c r="B85" s="9">
        <v>650.580017</v>
      </c>
      <c r="C85" s="9">
        <f t="shared" si="11"/>
        <v>46.820007000000032</v>
      </c>
      <c r="D85" s="9">
        <v>3.9226508072289157</v>
      </c>
      <c r="E85" s="9">
        <f t="shared" si="7"/>
        <v>1840.1831683294781</v>
      </c>
      <c r="F85" s="9">
        <v>653.38147681718021</v>
      </c>
      <c r="G85" s="9">
        <f t="shared" si="12"/>
        <v>25.561327759276907</v>
      </c>
      <c r="H85" s="9">
        <f t="shared" si="8"/>
        <v>1.678213142789599</v>
      </c>
      <c r="I85" s="9">
        <f t="shared" si="9"/>
        <v>4.7265184089307093</v>
      </c>
      <c r="J85" s="9">
        <v>1.2496236073471846E-2</v>
      </c>
      <c r="K85" s="9">
        <v>-1.4621842054704111</v>
      </c>
      <c r="L85" s="9">
        <f t="shared" si="10"/>
        <v>7.9321053135045014</v>
      </c>
      <c r="M85" s="9">
        <f t="shared" si="13"/>
        <v>3.1129629629629632</v>
      </c>
      <c r="N85" s="9">
        <v>1.3121047877145438E-2</v>
      </c>
      <c r="O85" s="9">
        <v>6.0131078095497417</v>
      </c>
    </row>
    <row r="86" spans="1:15" x14ac:dyDescent="0.2">
      <c r="A86" s="16" t="s">
        <v>5</v>
      </c>
      <c r="B86" s="9"/>
      <c r="C86" s="9">
        <f>SUM(C3:C85)</f>
        <v>325.580017</v>
      </c>
      <c r="D86" s="9"/>
      <c r="E86" s="9">
        <f>SUM(E3:E85)</f>
        <v>53577.281099008775</v>
      </c>
      <c r="F86" s="9"/>
      <c r="G86" s="9"/>
      <c r="H86" s="9"/>
      <c r="I86" s="9">
        <f>SUM(I3:I85)</f>
        <v>-117.00996979198158</v>
      </c>
      <c r="J86" s="9"/>
      <c r="K86" s="9"/>
      <c r="L86" s="9">
        <f>SUM(L3:L85)</f>
        <v>695.52911154365324</v>
      </c>
      <c r="M86" s="9"/>
      <c r="N86" s="9"/>
      <c r="O86" s="9"/>
    </row>
  </sheetData>
  <mergeCells count="1">
    <mergeCell ref="Q1:R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D1" workbookViewId="0">
      <selection activeCell="Q2" sqref="Q2:Q6"/>
    </sheetView>
  </sheetViews>
  <sheetFormatPr baseColWidth="10" defaultColWidth="9.1640625" defaultRowHeight="16" x14ac:dyDescent="0.2"/>
  <cols>
    <col min="2" max="2" width="17.5" customWidth="1"/>
    <col min="3" max="4" width="9.1640625" style="1"/>
    <col min="5" max="5" width="15.5" style="1" customWidth="1"/>
    <col min="6" max="6" width="13" style="1" customWidth="1"/>
    <col min="7" max="7" width="9.1640625" style="1"/>
    <col min="8" max="8" width="14.6640625" style="1" customWidth="1"/>
    <col min="9" max="9" width="18.33203125" style="1" customWidth="1"/>
    <col min="10" max="10" width="18.6640625" style="1" customWidth="1"/>
    <col min="11" max="11" width="9.1640625" style="1"/>
    <col min="12" max="12" width="16.5" style="1" customWidth="1"/>
    <col min="13" max="13" width="15.83203125" style="1" customWidth="1"/>
    <col min="14" max="14" width="20.1640625" style="1" customWidth="1"/>
    <col min="15" max="15" width="9.1640625" style="1"/>
    <col min="17" max="17" width="20.83203125" customWidth="1"/>
    <col min="18" max="18" width="35.5" customWidth="1"/>
    <col min="258" max="259" width="8.83203125" customWidth="1"/>
    <col min="261" max="261" width="8.83203125" customWidth="1"/>
    <col min="263" max="270" width="8.83203125" customWidth="1"/>
    <col min="272" max="277" width="8.83203125" customWidth="1"/>
    <col min="279" max="280" width="8.83203125" customWidth="1"/>
    <col min="286" max="286" width="8.83203125" customWidth="1"/>
    <col min="288" max="288" width="8.83203125" customWidth="1"/>
    <col min="290" max="290" width="8.83203125" customWidth="1"/>
    <col min="293" max="293" width="8.83203125" customWidth="1"/>
    <col min="295" max="297" width="8.83203125" customWidth="1"/>
    <col min="299" max="301" width="8.83203125" customWidth="1"/>
    <col min="303" max="304" width="8.83203125" customWidth="1"/>
    <col min="307" max="309" width="8.83203125" customWidth="1"/>
    <col min="311" max="311" width="8.83203125" customWidth="1"/>
    <col min="313" max="313" width="8.83203125" customWidth="1"/>
    <col min="315" max="317" width="8.83203125" customWidth="1"/>
    <col min="319" max="321" width="8.83203125" customWidth="1"/>
    <col min="323" max="325" width="8.83203125" customWidth="1"/>
    <col min="327" max="328" width="8.83203125" customWidth="1"/>
    <col min="330" max="330" width="8.83203125" customWidth="1"/>
    <col min="333" max="333" width="8.83203125" customWidth="1"/>
    <col min="335" max="337" width="8.83203125" customWidth="1"/>
    <col min="339" max="341" width="8.83203125" customWidth="1"/>
    <col min="343" max="344" width="8.83203125" customWidth="1"/>
    <col min="351" max="352" width="8.83203125" customWidth="1"/>
    <col min="359" max="360" width="8.83203125" customWidth="1"/>
    <col min="363" max="363" width="8.83203125" customWidth="1"/>
    <col min="367" max="374" width="8.83203125" customWidth="1"/>
    <col min="376" max="436" width="8.83203125" customWidth="1"/>
    <col min="444" max="444" width="8.83203125" customWidth="1"/>
    <col min="446" max="448" width="8.83203125" customWidth="1"/>
    <col min="450" max="450" width="8.83203125" customWidth="1"/>
    <col min="452" max="453" width="8.83203125" customWidth="1"/>
    <col min="458" max="458" width="8.83203125" customWidth="1"/>
    <col min="460" max="471" width="8.83203125" customWidth="1"/>
    <col min="473" max="477" width="8.83203125" customWidth="1"/>
    <col min="480" max="496" width="8.83203125" customWidth="1"/>
    <col min="498" max="498" width="8.83203125" customWidth="1"/>
    <col min="502" max="502" width="8.83203125" customWidth="1"/>
    <col min="506" max="688" width="8.83203125" customWidth="1"/>
    <col min="691" max="691" width="8.83203125" customWidth="1"/>
    <col min="694" max="694" width="8.83203125" customWidth="1"/>
    <col min="696" max="764" width="8.83203125" customWidth="1"/>
    <col min="766" max="766" width="8.83203125" customWidth="1"/>
    <col min="768" max="768" width="8.83203125" customWidth="1"/>
    <col min="770" max="774" width="8.83203125" customWidth="1"/>
    <col min="776" max="777" width="8.83203125" customWidth="1"/>
    <col min="779" max="780" width="8.83203125" customWidth="1"/>
    <col min="782" max="784" width="8.83203125" customWidth="1"/>
    <col min="786" max="818" width="8.83203125" customWidth="1"/>
    <col min="820" max="820" width="8.83203125" customWidth="1"/>
    <col min="822" max="824" width="8.83203125" customWidth="1"/>
    <col min="826" max="826" width="8.83203125" customWidth="1"/>
    <col min="828" max="829" width="8.83203125" customWidth="1"/>
    <col min="833" max="836" width="8.83203125" customWidth="1"/>
    <col min="838" max="839" width="8.83203125" customWidth="1"/>
    <col min="842" max="842" width="8.83203125" customWidth="1"/>
    <col min="845" max="846" width="8.83203125" customWidth="1"/>
    <col min="864" max="889" width="8.83203125" customWidth="1"/>
    <col min="891" max="891" width="8.83203125" customWidth="1"/>
    <col min="893" max="893" width="8.83203125" customWidth="1"/>
    <col min="895" max="895" width="8.83203125" customWidth="1"/>
    <col min="897" max="900" width="8.83203125" customWidth="1"/>
    <col min="903" max="904" width="8.83203125" customWidth="1"/>
    <col min="907" max="908" width="8.83203125" customWidth="1"/>
    <col min="910" max="910" width="8.83203125" customWidth="1"/>
    <col min="928" max="1020" width="8.83203125" customWidth="1"/>
    <col min="1022" max="1022" width="8.83203125" customWidth="1"/>
    <col min="1024" max="1024" width="8.83203125" customWidth="1"/>
    <col min="1026" max="1030" width="8.83203125" customWidth="1"/>
    <col min="1032" max="1033" width="8.83203125" customWidth="1"/>
    <col min="1035" max="1036" width="8.83203125" customWidth="1"/>
    <col min="1038" max="1040" width="8.83203125" customWidth="1"/>
    <col min="1042" max="1074" width="8.83203125" customWidth="1"/>
    <col min="1076" max="1076" width="8.83203125" customWidth="1"/>
    <col min="1078" max="1080" width="8.83203125" customWidth="1"/>
    <col min="1082" max="1082" width="8.83203125" customWidth="1"/>
    <col min="1084" max="1085" width="8.83203125" customWidth="1"/>
    <col min="1089" max="1092" width="8.83203125" customWidth="1"/>
    <col min="1094" max="1095" width="8.83203125" customWidth="1"/>
    <col min="1098" max="1098" width="8.83203125" customWidth="1"/>
    <col min="1101" max="1102" width="8.83203125" customWidth="1"/>
    <col min="1120" max="1142" width="8.83203125" customWidth="1"/>
    <col min="1144" max="1144" width="8.83203125" customWidth="1"/>
    <col min="1146" max="1150" width="8.83203125" customWidth="1"/>
    <col min="1152" max="1155" width="8.83203125" customWidth="1"/>
    <col min="1158" max="1160" width="8.83203125" customWidth="1"/>
    <col min="1164" max="1164" width="8.83203125" customWidth="1"/>
    <col min="1166" max="1166" width="8.83203125" customWidth="1"/>
    <col min="1168" max="1168" width="8.83203125" customWidth="1"/>
    <col min="1184" max="1203" width="8.83203125" customWidth="1"/>
    <col min="1207" max="1210" width="8.83203125" customWidth="1"/>
    <col min="1212" max="1213" width="8.83203125" customWidth="1"/>
    <col min="1215" max="1215" width="8.83203125" customWidth="1"/>
    <col min="1224" max="1224" width="8.83203125" customWidth="1"/>
    <col min="1226" max="1226" width="8.83203125" customWidth="1"/>
    <col min="1229" max="1230" width="8.83203125" customWidth="1"/>
    <col min="1248" max="1267" width="8.83203125" customWidth="1"/>
    <col min="1269" max="1270" width="8.83203125" customWidth="1"/>
    <col min="1273" max="1273" width="8.83203125" customWidth="1"/>
    <col min="1275" max="1278" width="8.83203125" customWidth="1"/>
    <col min="1280" max="1283" width="8.83203125" customWidth="1"/>
    <col min="1286" max="1288" width="8.83203125" customWidth="1"/>
    <col min="1292" max="1292" width="8.83203125" customWidth="1"/>
    <col min="1294" max="1294" width="8.83203125" customWidth="1"/>
    <col min="1296" max="1296" width="8.83203125" customWidth="1"/>
    <col min="1312" max="1328" width="8.83203125" customWidth="1"/>
    <col min="1331" max="1332" width="8.83203125" customWidth="1"/>
    <col min="1335" max="1395" width="8.83203125" customWidth="1"/>
    <col min="1397" max="1397" width="8.83203125" customWidth="1"/>
    <col min="1399" max="1399" width="8.83203125" customWidth="1"/>
    <col min="1401" max="1401" width="8.83203125" customWidth="1"/>
    <col min="1403" max="1406" width="8.83203125" customWidth="1"/>
    <col min="1408" max="1411" width="8.83203125" customWidth="1"/>
    <col min="1414" max="1416" width="8.83203125" customWidth="1"/>
    <col min="1420" max="1420" width="8.83203125" customWidth="1"/>
    <col min="1422" max="1422" width="8.83203125" customWidth="1"/>
    <col min="1424" max="1424" width="8.83203125" customWidth="1"/>
    <col min="1440" max="1527" width="8.83203125" customWidth="1"/>
    <col min="1529" max="1529" width="8.83203125" customWidth="1"/>
    <col min="1532" max="1533" width="8.83203125" customWidth="1"/>
    <col min="1535" max="1538" width="8.83203125" customWidth="1"/>
    <col min="1540" max="1543" width="8.83203125" customWidth="1"/>
    <col min="1546" max="1546" width="8.83203125" customWidth="1"/>
    <col min="1549" max="1550" width="8.83203125" customWidth="1"/>
    <col min="1568" max="1649" width="8.83203125" customWidth="1"/>
    <col min="1651" max="1652" width="8.83203125" customWidth="1"/>
    <col min="1654" max="1654" width="8.83203125" customWidth="1"/>
    <col min="1656" max="1656" width="8.83203125" customWidth="1"/>
    <col min="1658" max="1658" width="8.83203125" customWidth="1"/>
    <col min="1661" max="1662" width="8.83203125" customWidth="1"/>
    <col min="1664" max="1667" width="8.83203125" customWidth="1"/>
    <col min="1670" max="1672" width="8.83203125" customWidth="1"/>
    <col min="1676" max="1676" width="8.83203125" customWidth="1"/>
    <col min="1678" max="1678" width="8.83203125" customWidth="1"/>
    <col min="1680" max="1680" width="8.83203125" customWidth="1"/>
    <col min="1696" max="1712" width="8.83203125" customWidth="1"/>
    <col min="1715" max="1780" width="8.83203125" customWidth="1"/>
    <col min="1783" max="1784" width="8.83203125" customWidth="1"/>
    <col min="1786" max="1786" width="8.83203125" customWidth="1"/>
    <col min="1788" max="1790" width="8.83203125" customWidth="1"/>
    <col min="1792" max="1795" width="8.83203125" customWidth="1"/>
    <col min="1798" max="1800" width="8.83203125" customWidth="1"/>
    <col min="1804" max="1804" width="8.83203125" customWidth="1"/>
    <col min="1806" max="1806" width="8.83203125" customWidth="1"/>
    <col min="1808" max="1808" width="8.83203125" customWidth="1"/>
    <col min="1824" max="1840" width="8.83203125" customWidth="1"/>
    <col min="1843" max="1843" width="8.83203125" customWidth="1"/>
    <col min="1845" max="1847" width="8.83203125" customWidth="1"/>
    <col min="1850" max="1851" width="8.83203125" customWidth="1"/>
    <col min="1853" max="1854" width="8.83203125" customWidth="1"/>
    <col min="1856" max="1863" width="8.83203125" customWidth="1"/>
    <col min="1866" max="1866" width="8.83203125" customWidth="1"/>
    <col min="1869" max="1870" width="8.83203125" customWidth="1"/>
    <col min="1873" max="1905" width="8.83203125" customWidth="1"/>
    <col min="1907" max="1908" width="8.83203125" customWidth="1"/>
    <col min="1912" max="1912" width="8.83203125" customWidth="1"/>
    <col min="1914" max="1914" width="8.83203125" customWidth="1"/>
    <col min="1917" max="1918" width="8.83203125" customWidth="1"/>
    <col min="1920" max="1923" width="8.83203125" customWidth="1"/>
    <col min="1926" max="1928" width="8.83203125" customWidth="1"/>
    <col min="1932" max="1932" width="8.83203125" customWidth="1"/>
    <col min="1934" max="1934" width="8.83203125" customWidth="1"/>
    <col min="1936" max="1936" width="8.83203125" customWidth="1"/>
    <col min="1952" max="1975" width="8.83203125" customWidth="1"/>
    <col min="1977" max="2032" width="8.83203125" customWidth="1"/>
    <col min="2034" max="2097" width="8.83203125" customWidth="1"/>
    <col min="2099" max="2108" width="8.83203125" customWidth="1"/>
    <col min="2110" max="2124" width="8.83203125" customWidth="1"/>
    <col min="2128" max="2152" width="8.83203125" customWidth="1"/>
    <col min="2154" max="2154" width="8.83203125" customWidth="1"/>
    <col min="2177" max="2231" width="8.83203125" customWidth="1"/>
    <col min="2233" max="2288" width="8.83203125" customWidth="1"/>
    <col min="2290" max="2290" width="8.83203125" customWidth="1"/>
    <col min="2292" max="2428" width="8.83203125" customWidth="1"/>
    <col min="2430" max="2430" width="8.83203125" customWidth="1"/>
    <col min="2432" max="2432" width="8.83203125" customWidth="1"/>
    <col min="2434" max="2438" width="8.83203125" customWidth="1"/>
    <col min="2440" max="2441" width="8.83203125" customWidth="1"/>
    <col min="2443" max="2444" width="8.83203125" customWidth="1"/>
    <col min="2446" max="2448" width="8.83203125" customWidth="1"/>
    <col min="2450" max="2487" width="8.83203125" customWidth="1"/>
    <col min="2489" max="2550" width="8.83203125" customWidth="1"/>
    <col min="2554" max="2558" width="8.83203125" customWidth="1"/>
    <col min="2560" max="2563" width="8.83203125" customWidth="1"/>
    <col min="2566" max="2568" width="8.83203125" customWidth="1"/>
    <col min="2572" max="2572" width="8.83203125" customWidth="1"/>
    <col min="2574" max="2574" width="8.83203125" customWidth="1"/>
    <col min="2576" max="2576" width="8.83203125" customWidth="1"/>
    <col min="2592" max="2608" width="8.83203125" customWidth="1"/>
    <col min="2612" max="2612" width="8.83203125" customWidth="1"/>
    <col min="2614" max="2614" width="8.83203125" customWidth="1"/>
    <col min="2616" max="2618" width="8.83203125" customWidth="1"/>
    <col min="2620" max="2621" width="8.83203125" customWidth="1"/>
    <col min="2625" max="2628" width="8.83203125" customWidth="1"/>
    <col min="2630" max="2631" width="8.83203125" customWidth="1"/>
    <col min="2634" max="2634" width="8.83203125" customWidth="1"/>
    <col min="2637" max="2638" width="8.83203125" customWidth="1"/>
    <col min="2656" max="2748" width="8.83203125" customWidth="1"/>
    <col min="2751" max="2751" width="8.83203125" customWidth="1"/>
    <col min="2753" max="2753" width="8.83203125" customWidth="1"/>
    <col min="2755" max="2755" width="8.83203125" customWidth="1"/>
    <col min="2757" max="2757" width="8.83203125" customWidth="1"/>
    <col min="2760" max="2761" width="8.83203125" customWidth="1"/>
    <col min="2764" max="2764" width="8.83203125" customWidth="1"/>
    <col min="2766" max="2766" width="8.83203125" customWidth="1"/>
    <col min="2784" max="2804" width="8.83203125" customWidth="1"/>
    <col min="2810" max="2814" width="8.83203125" customWidth="1"/>
    <col min="2816" max="2819" width="8.83203125" customWidth="1"/>
    <col min="2822" max="2824" width="8.83203125" customWidth="1"/>
    <col min="2828" max="2828" width="8.83203125" customWidth="1"/>
    <col min="2830" max="2830" width="8.83203125" customWidth="1"/>
    <col min="2832" max="2832" width="8.83203125" customWidth="1"/>
    <col min="2848" max="2865" width="8.83203125" customWidth="1"/>
    <col min="2867" max="2867" width="8.83203125" customWidth="1"/>
    <col min="2870" max="2872" width="8.83203125" customWidth="1"/>
    <col min="2875" max="2876" width="8.83203125" customWidth="1"/>
    <col min="2880" max="2884" width="8.83203125" customWidth="1"/>
    <col min="2886" max="2887" width="8.83203125" customWidth="1"/>
    <col min="2890" max="2890" width="8.83203125" customWidth="1"/>
    <col min="2893" max="2894" width="8.83203125" customWidth="1"/>
    <col min="2912" max="2935" width="8.83203125" customWidth="1"/>
    <col min="2937" max="2999" width="8.83203125" customWidth="1"/>
    <col min="3001" max="3056" width="8.83203125" customWidth="1"/>
    <col min="3059" max="3124" width="8.83203125" customWidth="1"/>
    <col min="3126" max="3127" width="8.83203125" customWidth="1"/>
    <col min="3129" max="3130" width="8.83203125" customWidth="1"/>
    <col min="3132" max="3134" width="8.83203125" customWidth="1"/>
    <col min="3136" max="3139" width="8.83203125" customWidth="1"/>
    <col min="3142" max="3144" width="8.83203125" customWidth="1"/>
    <col min="3148" max="3148" width="8.83203125" customWidth="1"/>
    <col min="3150" max="3150" width="8.83203125" customWidth="1"/>
    <col min="3152" max="3152" width="8.83203125" customWidth="1"/>
    <col min="3168" max="3189" width="8.83203125" customWidth="1"/>
    <col min="3192" max="3194" width="8.83203125" customWidth="1"/>
    <col min="3196" max="3198" width="8.83203125" customWidth="1"/>
    <col min="3200" max="3203" width="8.83203125" customWidth="1"/>
    <col min="3206" max="3208" width="8.83203125" customWidth="1"/>
    <col min="3212" max="3212" width="8.83203125" customWidth="1"/>
    <col min="3214" max="3214" width="8.83203125" customWidth="1"/>
    <col min="3216" max="3216" width="8.83203125" customWidth="1"/>
    <col min="3232" max="3252" width="8.83203125" customWidth="1"/>
    <col min="3256" max="3256" width="8.83203125" customWidth="1"/>
    <col min="3261" max="3264" width="8.83203125" customWidth="1"/>
    <col min="3266" max="3268" width="8.83203125" customWidth="1"/>
    <col min="3276" max="3276" width="8.83203125" customWidth="1"/>
    <col min="3279" max="3279" width="8.83203125" customWidth="1"/>
    <col min="3296" max="3380" width="8.83203125" customWidth="1"/>
    <col min="3383" max="3383" width="8.83203125" customWidth="1"/>
    <col min="3385" max="3387" width="8.83203125" customWidth="1"/>
    <col min="3389" max="3390" width="8.83203125" customWidth="1"/>
    <col min="3392" max="3395" width="8.83203125" customWidth="1"/>
    <col min="3398" max="3400" width="8.83203125" customWidth="1"/>
    <col min="3404" max="3404" width="8.83203125" customWidth="1"/>
    <col min="3406" max="3406" width="8.83203125" customWidth="1"/>
    <col min="3408" max="3408" width="8.83203125" customWidth="1"/>
    <col min="3424" max="3440" width="8.83203125" customWidth="1"/>
    <col min="3443" max="3472" width="8.83203125" customWidth="1"/>
    <col min="3474" max="3507" width="8.83203125" customWidth="1"/>
    <col min="3511" max="3513" width="8.83203125" customWidth="1"/>
    <col min="3516" max="3518" width="8.83203125" customWidth="1"/>
    <col min="3520" max="3523" width="8.83203125" customWidth="1"/>
    <col min="3526" max="3528" width="8.83203125" customWidth="1"/>
    <col min="3532" max="3532" width="8.83203125" customWidth="1"/>
    <col min="3534" max="3534" width="8.83203125" customWidth="1"/>
    <col min="3536" max="3536" width="8.83203125" customWidth="1"/>
    <col min="3552" max="3632" width="8.83203125" customWidth="1"/>
    <col min="3680" max="3763" width="8.83203125" customWidth="1"/>
    <col min="3766" max="3766" width="8.83203125" customWidth="1"/>
    <col min="3768" max="3769" width="8.83203125" customWidth="1"/>
    <col min="3772" max="3774" width="8.83203125" customWidth="1"/>
    <col min="3776" max="3779" width="8.83203125" customWidth="1"/>
    <col min="3782" max="3784" width="8.83203125" customWidth="1"/>
    <col min="3788" max="3788" width="8.83203125" customWidth="1"/>
    <col min="3790" max="3790" width="8.83203125" customWidth="1"/>
    <col min="3792" max="3793" width="8.83203125" customWidth="1"/>
    <col min="3795" max="3824" width="8.83203125" customWidth="1"/>
    <col min="3827" max="3892" width="8.83203125" customWidth="1"/>
    <col min="3894" max="3894" width="8.83203125" customWidth="1"/>
    <col min="3896" max="3896" width="8.83203125" customWidth="1"/>
    <col min="3898" max="3898" width="8.83203125" customWidth="1"/>
    <col min="3901" max="3902" width="8.83203125" customWidth="1"/>
    <col min="3904" max="3907" width="8.83203125" customWidth="1"/>
    <col min="3910" max="3912" width="8.83203125" customWidth="1"/>
    <col min="3916" max="3916" width="8.83203125" customWidth="1"/>
    <col min="3918" max="3918" width="8.83203125" customWidth="1"/>
    <col min="3920" max="3920" width="8.83203125" customWidth="1"/>
    <col min="3936" max="3960" width="8.83203125" customWidth="1"/>
    <col min="3962" max="3963" width="8.83203125" customWidth="1"/>
    <col min="3965" max="3965" width="8.83203125" customWidth="1"/>
    <col min="3967" max="3969" width="8.83203125" customWidth="1"/>
    <col min="3973" max="3975" width="8.83203125" customWidth="1"/>
    <col min="3978" max="3991" width="8.83203125" customWidth="1"/>
    <col min="3993" max="3997" width="8.83203125" customWidth="1"/>
    <col min="4000" max="4049" width="8.83203125" customWidth="1"/>
    <col min="4051" max="4080" width="8.83203125" customWidth="1"/>
    <col min="4083" max="4148" width="8.83203125" customWidth="1"/>
    <col min="4150" max="4151" width="8.83203125" customWidth="1"/>
    <col min="4153" max="4157" width="8.83203125" customWidth="1"/>
    <col min="4159" max="4161" width="8.83203125" customWidth="1"/>
    <col min="4164" max="4166" width="8.83203125" customWidth="1"/>
    <col min="4172" max="4183" width="8.83203125" customWidth="1"/>
    <col min="4185" max="4189" width="8.83203125" customWidth="1"/>
    <col min="4192" max="4212" width="8.83203125" customWidth="1"/>
    <col min="4217" max="4223" width="8.83203125" customWidth="1"/>
    <col min="4226" max="4227" width="8.83203125" customWidth="1"/>
    <col min="4229" max="4229" width="8.83203125" customWidth="1"/>
    <col min="4232" max="4233" width="8.83203125" customWidth="1"/>
    <col min="4236" max="4236" width="8.83203125" customWidth="1"/>
    <col min="4238" max="4238" width="8.83203125" customWidth="1"/>
    <col min="4256" max="4336" width="8.83203125" customWidth="1"/>
    <col min="4339" max="4368" width="8.83203125" customWidth="1"/>
    <col min="4371" max="4400" width="8.83203125" customWidth="1"/>
    <col min="4403" max="4528" width="8.83203125" customWidth="1"/>
    <col min="4530" max="4663" width="8.83203125" customWidth="1"/>
    <col min="4665" max="4669" width="8.83203125" customWidth="1"/>
    <col min="4671" max="4673" width="8.83203125" customWidth="1"/>
    <col min="4676" max="4678" width="8.83203125" customWidth="1"/>
    <col min="4684" max="4695" width="8.83203125" customWidth="1"/>
    <col min="4697" max="4701" width="8.83203125" customWidth="1"/>
    <col min="4704" max="4784" width="8.83203125" customWidth="1"/>
    <col min="4786" max="4786" width="8.83203125" customWidth="1"/>
    <col min="4789" max="4789" width="8.83203125" customWidth="1"/>
    <col min="4792" max="4794" width="8.83203125" customWidth="1"/>
    <col min="4796" max="4798" width="8.83203125" customWidth="1"/>
    <col min="4800" max="4803" width="8.83203125" customWidth="1"/>
    <col min="4806" max="4808" width="8.83203125" customWidth="1"/>
    <col min="4812" max="4812" width="8.83203125" customWidth="1"/>
    <col min="4814" max="4814" width="8.83203125" customWidth="1"/>
    <col min="4816" max="4816" width="8.83203125" customWidth="1"/>
    <col min="4832" max="4848" width="8.83203125" customWidth="1"/>
    <col min="4850" max="4919" width="8.83203125" customWidth="1"/>
    <col min="4921" max="4925" width="8.83203125" customWidth="1"/>
    <col min="4927" max="4929" width="8.83203125" customWidth="1"/>
    <col min="4932" max="4934" width="8.83203125" customWidth="1"/>
    <col min="4940" max="4951" width="8.83203125" customWidth="1"/>
    <col min="4953" max="4957" width="8.83203125" customWidth="1"/>
    <col min="4960" max="4983" width="8.83203125" customWidth="1"/>
    <col min="4985" max="5040" width="8.83203125" customWidth="1"/>
    <col min="5042" max="5042" width="8.83203125" customWidth="1"/>
    <col min="5045" max="5047" width="8.83203125" customWidth="1"/>
    <col min="5049" max="5050" width="8.83203125" customWidth="1"/>
    <col min="5052" max="5054" width="8.83203125" customWidth="1"/>
    <col min="5056" max="5059" width="8.83203125" customWidth="1"/>
    <col min="5062" max="5064" width="8.83203125" customWidth="1"/>
    <col min="5068" max="5068" width="8.83203125" customWidth="1"/>
    <col min="5070" max="5070" width="8.83203125" customWidth="1"/>
    <col min="5072" max="5072" width="8.83203125" customWidth="1"/>
    <col min="5088" max="5104" width="8.83203125" customWidth="1"/>
    <col min="5106" max="5106" width="8.83203125" customWidth="1"/>
    <col min="5108" max="5169" width="8.83203125" customWidth="1"/>
    <col min="5171" max="5172" width="8.83203125" customWidth="1"/>
    <col min="5176" max="5184" width="8.83203125" customWidth="1"/>
    <col min="5187" max="5188" width="8.83203125" customWidth="1"/>
    <col min="5192" max="5200" width="8.83203125" customWidth="1"/>
    <col min="5205" max="5205" width="8.83203125" customWidth="1"/>
    <col min="5207" max="5216" width="8.83203125" customWidth="1"/>
    <col min="5218" max="5218" width="8.83203125" customWidth="1"/>
    <col min="5221" max="5221" width="8.83203125" customWidth="1"/>
    <col min="5224" max="5239" width="8.83203125" customWidth="1"/>
    <col min="5241" max="5296" width="8.83203125" customWidth="1"/>
    <col min="5298" max="5298" width="8.83203125" customWidth="1"/>
    <col min="5300" max="5301" width="8.83203125" customWidth="1"/>
    <col min="5304" max="5312" width="8.83203125" customWidth="1"/>
    <col min="5315" max="5316" width="8.83203125" customWidth="1"/>
    <col min="5320" max="5328" width="8.83203125" customWidth="1"/>
    <col min="5331" max="5331" width="8.83203125" customWidth="1"/>
    <col min="5333" max="5333" width="8.83203125" customWidth="1"/>
    <col min="5336" max="5346" width="8.83203125" customWidth="1"/>
    <col min="5348" max="5348" width="8.83203125" customWidth="1"/>
    <col min="5352" max="5360" width="8.83203125" customWidth="1"/>
    <col min="5362" max="5362" width="8.83203125" customWidth="1"/>
    <col min="5364" max="5424" width="8.83203125" customWidth="1"/>
    <col min="5426" max="5427" width="8.83203125" customWidth="1"/>
    <col min="5429" max="5429" width="8.83203125" customWidth="1"/>
    <col min="5432" max="5441" width="8.83203125" customWidth="1"/>
    <col min="5445" max="5445" width="8.83203125" customWidth="1"/>
    <col min="5448" max="5456" width="8.83203125" customWidth="1"/>
    <col min="5458" max="5461" width="8.83203125" customWidth="1"/>
    <col min="5464" max="5472" width="8.83203125" customWidth="1"/>
    <col min="5475" max="5477" width="8.83203125" customWidth="1"/>
    <col min="5480" max="5488" width="8.83203125" customWidth="1"/>
    <col min="5490" max="5491" width="8.83203125" customWidth="1"/>
    <col min="5493" max="5493" width="8.83203125" customWidth="1"/>
    <col min="5496" max="5504" width="8.83203125" customWidth="1"/>
    <col min="5506" max="5509" width="8.83203125" customWidth="1"/>
    <col min="5512" max="5522" width="8.83203125" customWidth="1"/>
    <col min="5525" max="5525" width="8.83203125" customWidth="1"/>
    <col min="5528" max="5536" width="8.83203125" customWidth="1"/>
    <col min="5541" max="5541" width="8.83203125" customWidth="1"/>
    <col min="5543" max="5554" width="8.83203125" customWidth="1"/>
    <col min="5557" max="5557" width="8.83203125" customWidth="1"/>
    <col min="5559" max="5560" width="8.83203125" customWidth="1"/>
    <col min="5563" max="5563" width="8.83203125" customWidth="1"/>
    <col min="5568" max="5568" width="8.83203125" customWidth="1"/>
    <col min="5571" max="5571" width="8.83203125" customWidth="1"/>
    <col min="5574" max="5574" width="8.83203125" customWidth="1"/>
    <col min="5577" max="5577" width="8.83203125" customWidth="1"/>
    <col min="5580" max="5580" width="8.83203125" customWidth="1"/>
    <col min="5582" max="5582" width="8.83203125" customWidth="1"/>
    <col min="5584" max="5585" width="8.83203125" customWidth="1"/>
    <col min="5587" max="5591" width="8.83203125" customWidth="1"/>
    <col min="5593" max="5593" width="8.83203125" customWidth="1"/>
    <col min="5595" max="5599" width="8.83203125" customWidth="1"/>
    <col min="5601" max="5601" width="8.83203125" customWidth="1"/>
    <col min="5611" max="5611" width="8.83203125" customWidth="1"/>
    <col min="5613" max="5615" width="8.83203125" customWidth="1"/>
    <col min="5621" max="5621" width="8.83203125" customWidth="1"/>
    <col min="5623" max="5632" width="8.83203125" customWidth="1"/>
    <col min="5635" max="5637" width="8.83203125" customWidth="1"/>
    <col min="5640" max="5650" width="8.83203125" customWidth="1"/>
    <col min="5653" max="5653" width="8.83203125" customWidth="1"/>
    <col min="5656" max="5664" width="8.83203125" customWidth="1"/>
    <col min="5666" max="5669" width="8.83203125" customWidth="1"/>
    <col min="5672" max="5680" width="8.83203125" customWidth="1"/>
    <col min="5683" max="5684" width="8.83203125" customWidth="1"/>
    <col min="5688" max="5696" width="8.83203125" customWidth="1"/>
    <col min="5699" max="5700" width="8.83203125" customWidth="1"/>
    <col min="5704" max="5714" width="8.83203125" customWidth="1"/>
    <col min="5716" max="5719" width="8.83203125" customWidth="1"/>
    <col min="5721" max="5721" width="8.83203125" customWidth="1"/>
    <col min="5724" max="5724" width="8.83203125" customWidth="1"/>
    <col min="5728" max="5728" width="8.83203125" customWidth="1"/>
    <col min="5730" max="5730" width="8.83203125" customWidth="1"/>
    <col min="5732" max="5735" width="8.83203125" customWidth="1"/>
    <col min="5738" max="5740" width="8.83203125" customWidth="1"/>
    <col min="5742" max="5742" width="8.83203125" customWidth="1"/>
    <col min="5744" max="5744" width="8.83203125" customWidth="1"/>
    <col min="5746" max="5747" width="8.83203125" customWidth="1"/>
    <col min="5751" max="5751" width="8.83203125" customWidth="1"/>
    <col min="5755" max="5755" width="8.83203125" customWidth="1"/>
    <col min="5758" max="5758" width="8.83203125" customWidth="1"/>
    <col min="5760" max="5760" width="8.83203125" customWidth="1"/>
    <col min="5765" max="5765" width="8.83203125" customWidth="1"/>
    <col min="5767" max="5776" width="8.83203125" customWidth="1"/>
    <col min="5779" max="5780" width="8.83203125" customWidth="1"/>
    <col min="5782" max="5782" width="8.83203125" customWidth="1"/>
    <col min="5784" max="5794" width="8.83203125" customWidth="1"/>
    <col min="5796" max="5796" width="8.83203125" customWidth="1"/>
    <col min="5800" max="5808" width="8.83203125" customWidth="1"/>
    <col min="5813" max="5813" width="8.83203125" customWidth="1"/>
    <col min="5816" max="5824" width="8.83203125" customWidth="1"/>
    <col min="5827" max="5829" width="8.83203125" customWidth="1"/>
    <col min="5832" max="5840" width="8.83203125" customWidth="1"/>
    <col min="5843" max="5843" width="8.83203125" customWidth="1"/>
    <col min="5845" max="5845" width="8.83203125" customWidth="1"/>
    <col min="5848" max="5861" width="8.83203125" customWidth="1"/>
    <col min="5863" max="5867" width="8.83203125" customWidth="1"/>
    <col min="5870" max="5870" width="8.83203125" customWidth="1"/>
    <col min="5872" max="5872" width="8.83203125" customWidth="1"/>
    <col min="5874" max="5875" width="8.83203125" customWidth="1"/>
    <col min="5877" max="5878" width="8.83203125" customWidth="1"/>
    <col min="5880" max="5889" width="8.83203125" customWidth="1"/>
    <col min="5893" max="5893" width="8.83203125" customWidth="1"/>
    <col min="5896" max="5906" width="8.83203125" customWidth="1"/>
    <col min="5908" max="5909" width="8.83203125" customWidth="1"/>
    <col min="5912" max="5920" width="8.83203125" customWidth="1"/>
    <col min="5922" max="5922" width="8.83203125" customWidth="1"/>
    <col min="5924" max="5925" width="8.83203125" customWidth="1"/>
    <col min="5928" max="5939" width="8.83203125" customWidth="1"/>
    <col min="5944" max="5957" width="8.83203125" customWidth="1"/>
    <col min="5959" max="5970" width="8.83203125" customWidth="1"/>
    <col min="5972" max="5974" width="8.83203125" customWidth="1"/>
    <col min="5976" max="5984" width="8.83203125" customWidth="1"/>
    <col min="5986" max="5989" width="8.83203125" customWidth="1"/>
    <col min="5992" max="6002" width="8.83203125" customWidth="1"/>
    <col min="6004" max="6004" width="8.83203125" customWidth="1"/>
    <col min="6008" max="6016" width="8.83203125" customWidth="1"/>
    <col min="6018" max="6021" width="8.83203125" customWidth="1"/>
    <col min="6024" max="6037" width="8.83203125" customWidth="1"/>
    <col min="6039" max="6048" width="8.83203125" customWidth="1"/>
    <col min="6050" max="6050" width="8.83203125" customWidth="1"/>
    <col min="6053" max="6053" width="8.83203125" customWidth="1"/>
    <col min="6055" max="6065" width="8.83203125" customWidth="1"/>
    <col min="6067" max="6068" width="8.83203125" customWidth="1"/>
    <col min="6071" max="6084" width="8.83203125" customWidth="1"/>
    <col min="6087" max="6097" width="8.83203125" customWidth="1"/>
    <col min="6099" max="6100" width="8.83203125" customWidth="1"/>
    <col min="6103" max="6116" width="8.83203125" customWidth="1"/>
    <col min="6119" max="6123" width="8.83203125" customWidth="1"/>
    <col min="6126" max="6126" width="8.83203125" customWidth="1"/>
    <col min="6128" max="6132" width="8.83203125" customWidth="1"/>
    <col min="6135" max="6145" width="8.83203125" customWidth="1"/>
    <col min="6147" max="6148" width="8.83203125" customWidth="1"/>
    <col min="6151" max="6160" width="8.83203125" customWidth="1"/>
    <col min="6162" max="6164" width="8.83203125" customWidth="1"/>
    <col min="6167" max="6176" width="8.83203125" customWidth="1"/>
    <col min="6178" max="6178" width="8.83203125" customWidth="1"/>
    <col min="6180" max="6180" width="8.83203125" customWidth="1"/>
    <col min="6183" max="6192" width="8.83203125" customWidth="1"/>
    <col min="6197" max="6197" width="8.83203125" customWidth="1"/>
    <col min="6199" max="6209" width="8.83203125" customWidth="1"/>
    <col min="6212" max="6214" width="8.83203125" customWidth="1"/>
    <col min="6216" max="6226" width="8.83203125" customWidth="1"/>
    <col min="6228" max="6228" width="8.83203125" customWidth="1"/>
    <col min="6230" max="6230" width="8.83203125" customWidth="1"/>
    <col min="6232" max="6240" width="8.83203125" customWidth="1"/>
    <col min="6243" max="6244" width="8.83203125" customWidth="1"/>
    <col min="6246" max="6246" width="8.83203125" customWidth="1"/>
    <col min="6248" max="6256" width="8.83203125" customWidth="1"/>
    <col min="6258" max="6258" width="8.83203125" customWidth="1"/>
    <col min="6260" max="6262" width="8.83203125" customWidth="1"/>
    <col min="6264" max="6277" width="8.83203125" customWidth="1"/>
    <col min="6279" max="6288" width="8.83203125" customWidth="1"/>
    <col min="6290" max="6292" width="8.83203125" customWidth="1"/>
    <col min="6295" max="6308" width="8.83203125" customWidth="1"/>
    <col min="6311" max="6324" width="8.83203125" customWidth="1"/>
    <col min="6327" max="6341" width="8.83203125" customWidth="1"/>
    <col min="6343" max="6352" width="8.83203125" customWidth="1"/>
    <col min="6354" max="6354" width="8.83203125" customWidth="1"/>
    <col min="6357" max="6357" width="8.83203125" customWidth="1"/>
    <col min="6359" max="6373" width="8.83203125" customWidth="1"/>
    <col min="6375" max="6384" width="8.83203125" customWidth="1"/>
    <col min="6386" max="6386" width="8.83203125" customWidth="1"/>
    <col min="6389" max="6390" width="8.83203125" customWidth="1"/>
    <col min="6392" max="6400" width="8.83203125" customWidth="1"/>
    <col min="6405" max="6405" width="8.83203125" customWidth="1"/>
    <col min="6408" max="6417" width="8.83203125" customWidth="1"/>
    <col min="6421" max="6421" width="8.83203125" customWidth="1"/>
    <col min="6424" max="6434" width="8.83203125" customWidth="1"/>
    <col min="6436" max="6436" width="8.83203125" customWidth="1"/>
    <col min="6440" max="6515" width="8.83203125" customWidth="1"/>
    <col min="6518" max="6518" width="8.83203125" customWidth="1"/>
    <col min="6520" max="6530" width="8.83203125" customWidth="1"/>
    <col min="6533" max="6534" width="8.83203125" customWidth="1"/>
    <col min="6536" max="6544" width="8.83203125" customWidth="1"/>
    <col min="6547" max="6548" width="8.83203125" customWidth="1"/>
    <col min="6550" max="6550" width="8.83203125" customWidth="1"/>
    <col min="6552" max="6580" width="8.83203125" customWidth="1"/>
    <col min="6583" max="6647" width="8.83203125" customWidth="1"/>
    <col min="6649" max="6659" width="8.83203125" customWidth="1"/>
    <col min="6662" max="6664" width="8.83203125" customWidth="1"/>
    <col min="6668" max="6668" width="8.83203125" customWidth="1"/>
    <col min="6670" max="6670" width="8.83203125" customWidth="1"/>
    <col min="6672" max="6672" width="8.83203125" customWidth="1"/>
    <col min="6688" max="6773" width="8.83203125" customWidth="1"/>
    <col min="6775" max="6804" width="8.83203125" customWidth="1"/>
    <col min="6807" max="6836" width="8.83203125" customWidth="1"/>
    <col min="6841" max="6843" width="8.83203125" customWidth="1"/>
    <col min="6845" max="6846" width="8.83203125" customWidth="1"/>
    <col min="6848" max="6851" width="8.83203125" customWidth="1"/>
    <col min="6854" max="6856" width="8.83203125" customWidth="1"/>
    <col min="6860" max="6860" width="8.83203125" customWidth="1"/>
    <col min="6862" max="6862" width="8.83203125" customWidth="1"/>
    <col min="6864" max="6864" width="8.83203125" customWidth="1"/>
    <col min="6880" max="6907" width="8.83203125" customWidth="1"/>
    <col min="6909" max="6910" width="8.83203125" customWidth="1"/>
    <col min="6912" max="6915" width="8.83203125" customWidth="1"/>
    <col min="6918" max="6920" width="8.83203125" customWidth="1"/>
    <col min="6924" max="6924" width="8.83203125" customWidth="1"/>
    <col min="6926" max="6926" width="8.83203125" customWidth="1"/>
    <col min="6928" max="6928" width="8.83203125" customWidth="1"/>
    <col min="6944" max="6964" width="8.83203125" customWidth="1"/>
    <col min="6967" max="6967" width="8.83203125" customWidth="1"/>
    <col min="6970" max="6971" width="8.83203125" customWidth="1"/>
    <col min="6973" max="6974" width="8.83203125" customWidth="1"/>
    <col min="6976" max="6979" width="8.83203125" customWidth="1"/>
    <col min="6982" max="6984" width="8.83203125" customWidth="1"/>
    <col min="6988" max="6988" width="8.83203125" customWidth="1"/>
    <col min="6990" max="6990" width="8.83203125" customWidth="1"/>
    <col min="6992" max="6992" width="8.83203125" customWidth="1"/>
    <col min="7008" max="7029" width="8.83203125" customWidth="1"/>
    <col min="7031" max="7060" width="8.83203125" customWidth="1"/>
    <col min="7063" max="7092" width="8.83203125" customWidth="1"/>
    <col min="7094" max="7096" width="8.83203125" customWidth="1"/>
    <col min="7098" max="7099" width="8.83203125" customWidth="1"/>
    <col min="7101" max="7102" width="8.83203125" customWidth="1"/>
    <col min="7104" max="7107" width="8.83203125" customWidth="1"/>
    <col min="7110" max="7112" width="8.83203125" customWidth="1"/>
    <col min="7116" max="7116" width="8.83203125" customWidth="1"/>
    <col min="7118" max="7118" width="8.83203125" customWidth="1"/>
    <col min="7120" max="7120" width="8.83203125" customWidth="1"/>
    <col min="7136" max="7157" width="8.83203125" customWidth="1"/>
    <col min="7159" max="7163" width="8.83203125" customWidth="1"/>
    <col min="7165" max="7166" width="8.83203125" customWidth="1"/>
    <col min="7168" max="7171" width="8.83203125" customWidth="1"/>
    <col min="7174" max="7176" width="8.83203125" customWidth="1"/>
    <col min="7180" max="7180" width="8.83203125" customWidth="1"/>
    <col min="7182" max="7182" width="8.83203125" customWidth="1"/>
    <col min="7184" max="7184" width="8.83203125" customWidth="1"/>
    <col min="7200" max="7220" width="8.83203125" customWidth="1"/>
    <col min="7228" max="7228" width="8.83203125" customWidth="1"/>
    <col min="7230" max="7232" width="8.83203125" customWidth="1"/>
    <col min="7234" max="7234" width="8.83203125" customWidth="1"/>
    <col min="7236" max="7237" width="8.83203125" customWidth="1"/>
    <col min="7242" max="7242" width="8.83203125" customWidth="1"/>
    <col min="7244" max="7255" width="8.83203125" customWidth="1"/>
    <col min="7257" max="7261" width="8.83203125" customWidth="1"/>
    <col min="7264" max="7280" width="8.83203125" customWidth="1"/>
    <col min="7283" max="7283" width="8.83203125" customWidth="1"/>
    <col min="7286" max="7286" width="8.83203125" customWidth="1"/>
    <col min="7288" max="7348" width="8.83203125" customWidth="1"/>
    <col min="7351" max="7351" width="8.83203125" customWidth="1"/>
    <col min="7354" max="7355" width="8.83203125" customWidth="1"/>
    <col min="7357" max="7358" width="8.83203125" customWidth="1"/>
    <col min="7360" max="7363" width="8.83203125" customWidth="1"/>
    <col min="7366" max="7368" width="8.83203125" customWidth="1"/>
    <col min="7372" max="7372" width="8.83203125" customWidth="1"/>
    <col min="7374" max="7374" width="8.83203125" customWidth="1"/>
    <col min="7376" max="7376" width="8.83203125" customWidth="1"/>
    <col min="7392" max="7408" width="8.83203125" customWidth="1"/>
    <col min="7412" max="7415" width="8.83203125" customWidth="1"/>
    <col min="7417" max="7424" width="8.83203125" customWidth="1"/>
    <col min="7429" max="7430" width="8.83203125" customWidth="1"/>
    <col min="7435" max="7435" width="8.83203125" customWidth="1"/>
    <col min="7437" max="7440" width="8.83203125" customWidth="1"/>
    <col min="7443" max="7443" width="8.83203125" customWidth="1"/>
    <col min="7445" max="7446" width="8.83203125" customWidth="1"/>
    <col min="7448" max="7448" width="8.83203125" customWidth="1"/>
    <col min="7450" max="7450" width="8.83203125" customWidth="1"/>
    <col min="7452" max="7454" width="8.83203125" customWidth="1"/>
    <col min="7456" max="7457" width="8.83203125" customWidth="1"/>
    <col min="7459" max="7460" width="8.83203125" customWidth="1"/>
    <col min="7465" max="7465" width="8.83203125" customWidth="1"/>
    <col min="7467" max="7484" width="8.83203125" customWidth="1"/>
    <col min="7486" max="7486" width="8.83203125" customWidth="1"/>
    <col min="7488" max="7488" width="8.83203125" customWidth="1"/>
    <col min="7490" max="7494" width="8.83203125" customWidth="1"/>
    <col min="7496" max="7497" width="8.83203125" customWidth="1"/>
    <col min="7499" max="7500" width="8.83203125" customWidth="1"/>
    <col min="7502" max="7504" width="8.83203125" customWidth="1"/>
    <col min="7506" max="7536" width="8.83203125" customWidth="1"/>
    <col min="7539" max="7539" width="8.83203125" customWidth="1"/>
    <col min="7542" max="7542" width="8.83203125" customWidth="1"/>
    <col min="7544" max="7604" width="8.83203125" customWidth="1"/>
    <col min="7607" max="7607" width="8.83203125" customWidth="1"/>
    <col min="7610" max="7611" width="8.83203125" customWidth="1"/>
    <col min="7613" max="7614" width="8.83203125" customWidth="1"/>
    <col min="7616" max="7619" width="8.83203125" customWidth="1"/>
    <col min="7622" max="7624" width="8.83203125" customWidth="1"/>
    <col min="7628" max="7628" width="8.83203125" customWidth="1"/>
    <col min="7630" max="7630" width="8.83203125" customWidth="1"/>
    <col min="7632" max="7632" width="8.83203125" customWidth="1"/>
    <col min="7648" max="7664" width="8.83203125" customWidth="1"/>
    <col min="7668" max="7671" width="8.83203125" customWidth="1"/>
    <col min="7673" max="7680" width="8.83203125" customWidth="1"/>
    <col min="7685" max="7686" width="8.83203125" customWidth="1"/>
    <col min="7691" max="7691" width="8.83203125" customWidth="1"/>
    <col min="7693" max="7696" width="8.83203125" customWidth="1"/>
    <col min="7699" max="7699" width="8.83203125" customWidth="1"/>
    <col min="7701" max="7702" width="8.83203125" customWidth="1"/>
    <col min="7704" max="7704" width="8.83203125" customWidth="1"/>
    <col min="7706" max="7706" width="8.83203125" customWidth="1"/>
    <col min="7708" max="7710" width="8.83203125" customWidth="1"/>
    <col min="7712" max="7713" width="8.83203125" customWidth="1"/>
    <col min="7715" max="7716" width="8.83203125" customWidth="1"/>
    <col min="7721" max="7721" width="8.83203125" customWidth="1"/>
    <col min="7723" max="7728" width="8.83203125" customWidth="1"/>
    <col min="7730" max="7737" width="8.83203125" customWidth="1"/>
    <col min="7741" max="7741" width="8.83203125" customWidth="1"/>
    <col min="7745" max="7760" width="8.83203125" customWidth="1"/>
    <col min="7762" max="7799" width="8.83203125" customWidth="1"/>
    <col min="7801" max="7802" width="8.83203125" customWidth="1"/>
    <col min="7804" max="7806" width="8.83203125" customWidth="1"/>
    <col min="7808" max="7811" width="8.83203125" customWidth="1"/>
    <col min="7814" max="7816" width="8.83203125" customWidth="1"/>
    <col min="7820" max="7820" width="8.83203125" customWidth="1"/>
    <col min="7822" max="7822" width="8.83203125" customWidth="1"/>
    <col min="7824" max="7824" width="8.83203125" customWidth="1"/>
    <col min="7840" max="7920" width="8.83203125" customWidth="1"/>
    <col min="7923" max="8119" width="8.83203125" customWidth="1"/>
    <col min="8121" max="8125" width="8.83203125" customWidth="1"/>
    <col min="8127" max="8129" width="8.83203125" customWidth="1"/>
    <col min="8132" max="8134" width="8.83203125" customWidth="1"/>
    <col min="8140" max="8151" width="8.83203125" customWidth="1"/>
    <col min="8153" max="8157" width="8.83203125" customWidth="1"/>
    <col min="8160" max="8181" width="8.83203125" customWidth="1"/>
    <col min="8185" max="8187" width="8.83203125" customWidth="1"/>
    <col min="8189" max="8190" width="8.83203125" customWidth="1"/>
    <col min="8192" max="8195" width="8.83203125" customWidth="1"/>
    <col min="8198" max="8200" width="8.83203125" customWidth="1"/>
    <col min="8204" max="8204" width="8.83203125" customWidth="1"/>
    <col min="8206" max="8206" width="8.83203125" customWidth="1"/>
    <col min="8208" max="8208" width="8.83203125" customWidth="1"/>
    <col min="8224" max="8240" width="8.83203125" customWidth="1"/>
    <col min="8244" max="8246" width="8.83203125" customWidth="1"/>
    <col min="8251" max="8253" width="8.83203125" customWidth="1"/>
    <col min="8255" max="8256" width="8.83203125" customWidth="1"/>
    <col min="8259" max="8260" width="8.83203125" customWidth="1"/>
    <col min="8268" max="8268" width="8.83203125" customWidth="1"/>
    <col min="8271" max="8271" width="8.83203125" customWidth="1"/>
    <col min="8288" max="8375" width="8.83203125" customWidth="1"/>
    <col min="8377" max="8381" width="8.83203125" customWidth="1"/>
    <col min="8383" max="8385" width="8.83203125" customWidth="1"/>
    <col min="8388" max="8390" width="8.83203125" customWidth="1"/>
    <col min="8396" max="8407" width="8.83203125" customWidth="1"/>
    <col min="8409" max="8413" width="8.83203125" customWidth="1"/>
    <col min="8416" max="8438" width="8.83203125" customWidth="1"/>
    <col min="8440" max="8440" width="8.83203125" customWidth="1"/>
    <col min="8443" max="8443" width="8.83203125" customWidth="1"/>
    <col min="8445" max="8446" width="8.83203125" customWidth="1"/>
    <col min="8448" max="8451" width="8.83203125" customWidth="1"/>
    <col min="8454" max="8456" width="8.83203125" customWidth="1"/>
    <col min="8460" max="8460" width="8.83203125" customWidth="1"/>
    <col min="8462" max="8462" width="8.83203125" customWidth="1"/>
    <col min="8464" max="8464" width="8.83203125" customWidth="1"/>
    <col min="8480" max="8496" width="8.83203125" customWidth="1"/>
    <col min="8500" max="8502" width="8.83203125" customWidth="1"/>
    <col min="8507" max="8509" width="8.83203125" customWidth="1"/>
    <col min="8511" max="8512" width="8.83203125" customWidth="1"/>
    <col min="8515" max="8516" width="8.83203125" customWidth="1"/>
    <col min="8524" max="8524" width="8.83203125" customWidth="1"/>
    <col min="8527" max="8527" width="8.83203125" customWidth="1"/>
    <col min="8529" max="8693" width="8.83203125" customWidth="1"/>
    <col min="8696" max="8696" width="8.83203125" customWidth="1"/>
    <col min="8699" max="8699" width="8.83203125" customWidth="1"/>
    <col min="8701" max="8702" width="8.83203125" customWidth="1"/>
    <col min="8704" max="8707" width="8.83203125" customWidth="1"/>
    <col min="8710" max="8712" width="8.83203125" customWidth="1"/>
    <col min="8716" max="8716" width="8.83203125" customWidth="1"/>
    <col min="8718" max="8718" width="8.83203125" customWidth="1"/>
    <col min="8720" max="8720" width="8.83203125" customWidth="1"/>
    <col min="8736" max="8764" width="8.83203125" customWidth="1"/>
    <col min="8766" max="8766" width="8.83203125" customWidth="1"/>
    <col min="8768" max="8768" width="8.83203125" customWidth="1"/>
    <col min="8770" max="8774" width="8.83203125" customWidth="1"/>
    <col min="8776" max="8777" width="8.83203125" customWidth="1"/>
    <col min="8779" max="8780" width="8.83203125" customWidth="1"/>
    <col min="8782" max="8948" width="8.83203125" customWidth="1"/>
    <col min="8956" max="8956" width="8.83203125" customWidth="1"/>
    <col min="8958" max="8960" width="8.83203125" customWidth="1"/>
    <col min="8962" max="8962" width="8.83203125" customWidth="1"/>
    <col min="8964" max="8965" width="8.83203125" customWidth="1"/>
    <col min="8970" max="8970" width="8.83203125" customWidth="1"/>
    <col min="8972" max="8983" width="8.83203125" customWidth="1"/>
    <col min="8985" max="8989" width="8.83203125" customWidth="1"/>
    <col min="8992" max="9008" width="8.83203125" customWidth="1"/>
    <col min="9010" max="9017" width="8.83203125" customWidth="1"/>
    <col min="9021" max="9021" width="8.83203125" customWidth="1"/>
    <col min="9025" max="9053" width="8.83203125" customWidth="1"/>
    <col min="9056" max="9077" width="8.83203125" customWidth="1"/>
    <col min="9079" max="9080" width="8.83203125" customWidth="1"/>
    <col min="9082" max="9082" width="8.83203125" customWidth="1"/>
    <col min="9084" max="9086" width="8.83203125" customWidth="1"/>
    <col min="9088" max="9091" width="8.83203125" customWidth="1"/>
    <col min="9094" max="9096" width="8.83203125" customWidth="1"/>
    <col min="9100" max="9100" width="8.83203125" customWidth="1"/>
    <col min="9102" max="9102" width="8.83203125" customWidth="1"/>
    <col min="9104" max="9104" width="8.83203125" customWidth="1"/>
    <col min="9120" max="9138" width="8.83203125" customWidth="1"/>
    <col min="9140" max="9142" width="8.83203125" customWidth="1"/>
    <col min="9145" max="9145" width="8.83203125" customWidth="1"/>
    <col min="9149" max="9151" width="8.83203125" customWidth="1"/>
    <col min="9153" max="9156" width="8.83203125" customWidth="1"/>
    <col min="9158" max="9159" width="8.83203125" customWidth="1"/>
    <col min="9162" max="9162" width="8.83203125" customWidth="1"/>
    <col min="9165" max="9166" width="8.83203125" customWidth="1"/>
    <col min="9184" max="9200" width="8.83203125" customWidth="1"/>
    <col min="9204" max="9207" width="8.83203125" customWidth="1"/>
    <col min="9209" max="9216" width="8.83203125" customWidth="1"/>
    <col min="9221" max="9222" width="8.83203125" customWidth="1"/>
    <col min="9227" max="9227" width="8.83203125" customWidth="1"/>
    <col min="9229" max="9232" width="8.83203125" customWidth="1"/>
    <col min="9235" max="9235" width="8.83203125" customWidth="1"/>
    <col min="9237" max="9238" width="8.83203125" customWidth="1"/>
    <col min="9240" max="9240" width="8.83203125" customWidth="1"/>
    <col min="9242" max="9242" width="8.83203125" customWidth="1"/>
    <col min="9244" max="9246" width="8.83203125" customWidth="1"/>
    <col min="9248" max="9249" width="8.83203125" customWidth="1"/>
    <col min="9251" max="9252" width="8.83203125" customWidth="1"/>
    <col min="9257" max="9257" width="8.83203125" customWidth="1"/>
    <col min="9259" max="9268" width="8.83203125" customWidth="1"/>
    <col min="9276" max="9276" width="8.83203125" customWidth="1"/>
    <col min="9278" max="9280" width="8.83203125" customWidth="1"/>
    <col min="9282" max="9282" width="8.83203125" customWidth="1"/>
    <col min="9284" max="9285" width="8.83203125" customWidth="1"/>
    <col min="9290" max="9290" width="8.83203125" customWidth="1"/>
    <col min="9292" max="9303" width="8.83203125" customWidth="1"/>
    <col min="9305" max="9309" width="8.83203125" customWidth="1"/>
    <col min="9312" max="9328" width="8.83203125" customWidth="1"/>
    <col min="9331" max="9331" width="8.83203125" customWidth="1"/>
    <col min="9334" max="9334" width="8.83203125" customWidth="1"/>
    <col min="9336" max="9396" width="8.83203125" customWidth="1"/>
    <col min="9404" max="9404" width="8.83203125" customWidth="1"/>
    <col min="9406" max="9408" width="8.83203125" customWidth="1"/>
    <col min="9410" max="9410" width="8.83203125" customWidth="1"/>
    <col min="9412" max="9413" width="8.83203125" customWidth="1"/>
    <col min="9418" max="9418" width="8.83203125" customWidth="1"/>
    <col min="9420" max="9431" width="8.83203125" customWidth="1"/>
    <col min="9433" max="9437" width="8.83203125" customWidth="1"/>
    <col min="9440" max="9456" width="8.83203125" customWidth="1"/>
    <col min="9460" max="9463" width="8.83203125" customWidth="1"/>
    <col min="9465" max="9472" width="8.83203125" customWidth="1"/>
    <col min="9477" max="9478" width="8.83203125" customWidth="1"/>
    <col min="9483" max="9483" width="8.83203125" customWidth="1"/>
    <col min="9485" max="9488" width="8.83203125" customWidth="1"/>
    <col min="9491" max="9491" width="8.83203125" customWidth="1"/>
    <col min="9493" max="9494" width="8.83203125" customWidth="1"/>
    <col min="9496" max="9496" width="8.83203125" customWidth="1"/>
    <col min="9498" max="9498" width="8.83203125" customWidth="1"/>
    <col min="9500" max="9502" width="8.83203125" customWidth="1"/>
    <col min="9504" max="9505" width="8.83203125" customWidth="1"/>
    <col min="9507" max="9508" width="8.83203125" customWidth="1"/>
    <col min="9513" max="9513" width="8.83203125" customWidth="1"/>
    <col min="9515" max="9520" width="8.83203125" customWidth="1"/>
    <col min="9524" max="9527" width="8.83203125" customWidth="1"/>
    <col min="9529" max="9536" width="8.83203125" customWidth="1"/>
    <col min="9541" max="9542" width="8.83203125" customWidth="1"/>
    <col min="9547" max="9547" width="8.83203125" customWidth="1"/>
    <col min="9549" max="9552" width="8.83203125" customWidth="1"/>
    <col min="9555" max="9555" width="8.83203125" customWidth="1"/>
    <col min="9557" max="9558" width="8.83203125" customWidth="1"/>
    <col min="9560" max="9560" width="8.83203125" customWidth="1"/>
    <col min="9562" max="9562" width="8.83203125" customWidth="1"/>
    <col min="9564" max="9566" width="8.83203125" customWidth="1"/>
    <col min="9568" max="9569" width="8.83203125" customWidth="1"/>
    <col min="9571" max="9572" width="8.83203125" customWidth="1"/>
    <col min="9577" max="9577" width="8.83203125" customWidth="1"/>
    <col min="9579" max="9588" width="8.83203125" customWidth="1"/>
    <col min="9593" max="9599" width="8.83203125" customWidth="1"/>
    <col min="9602" max="9603" width="8.83203125" customWidth="1"/>
    <col min="9605" max="9605" width="8.83203125" customWidth="1"/>
    <col min="9608" max="9609" width="8.83203125" customWidth="1"/>
    <col min="9612" max="9612" width="8.83203125" customWidth="1"/>
    <col min="9614" max="9614" width="8.83203125" customWidth="1"/>
    <col min="9632" max="9652" width="8.83203125" customWidth="1"/>
    <col min="9654" max="9654" width="8.83203125" customWidth="1"/>
    <col min="9656" max="9656" width="8.83203125" customWidth="1"/>
    <col min="9658" max="9658" width="8.83203125" customWidth="1"/>
    <col min="9661" max="9662" width="8.83203125" customWidth="1"/>
    <col min="9664" max="9667" width="8.83203125" customWidth="1"/>
    <col min="9670" max="9672" width="8.83203125" customWidth="1"/>
    <col min="9676" max="9676" width="8.83203125" customWidth="1"/>
    <col min="9678" max="9678" width="8.83203125" customWidth="1"/>
    <col min="9680" max="9680" width="8.83203125" customWidth="1"/>
    <col min="9696" max="9712" width="8.83203125" customWidth="1"/>
    <col min="9777" max="9779" width="8.83203125" customWidth="1"/>
    <col min="9783" max="9785" width="8.83203125" customWidth="1"/>
    <col min="9788" max="9790" width="8.83203125" customWidth="1"/>
    <col min="9792" max="9795" width="8.83203125" customWidth="1"/>
    <col min="9798" max="9800" width="8.83203125" customWidth="1"/>
    <col min="9804" max="9804" width="8.83203125" customWidth="1"/>
    <col min="9806" max="9806" width="8.83203125" customWidth="1"/>
    <col min="9808" max="9808" width="8.83203125" customWidth="1"/>
    <col min="9824" max="9845" width="8.83203125" customWidth="1"/>
    <col min="9847" max="9849" width="8.83203125" customWidth="1"/>
    <col min="9852" max="9854" width="8.83203125" customWidth="1"/>
    <col min="9856" max="9859" width="8.83203125" customWidth="1"/>
    <col min="9862" max="9864" width="8.83203125" customWidth="1"/>
    <col min="9868" max="9868" width="8.83203125" customWidth="1"/>
    <col min="9870" max="9870" width="8.83203125" customWidth="1"/>
    <col min="9872" max="9872" width="8.83203125" customWidth="1"/>
    <col min="9888" max="9904" width="8.83203125" customWidth="1"/>
    <col min="9907" max="9909" width="8.83203125" customWidth="1"/>
    <col min="9911" max="9914" width="8.83203125" customWidth="1"/>
    <col min="9916" max="9917" width="8.83203125" customWidth="1"/>
    <col min="9919" max="9919" width="8.83203125" customWidth="1"/>
    <col min="9921" max="9921" width="8.83203125" customWidth="1"/>
    <col min="9923" max="9927" width="8.83203125" customWidth="1"/>
    <col min="9930" max="9930" width="8.83203125" customWidth="1"/>
    <col min="9933" max="9934" width="8.83203125" customWidth="1"/>
    <col min="9952" max="9968" width="8.83203125" customWidth="1"/>
    <col min="10033" max="10036" width="8.83203125" customWidth="1"/>
    <col min="10039" max="10039" width="8.83203125" customWidth="1"/>
    <col min="10041" max="10043" width="8.83203125" customWidth="1"/>
    <col min="10045" max="10046" width="8.83203125" customWidth="1"/>
    <col min="10048" max="10051" width="8.83203125" customWidth="1"/>
    <col min="10054" max="10056" width="8.83203125" customWidth="1"/>
    <col min="10060" max="10060" width="8.83203125" customWidth="1"/>
    <col min="10062" max="10062" width="8.83203125" customWidth="1"/>
    <col min="10064" max="10064" width="8.83203125" customWidth="1"/>
    <col min="10080" max="10102" width="8.83203125" customWidth="1"/>
    <col min="10104" max="10105" width="8.83203125" customWidth="1"/>
    <col min="10108" max="10110" width="8.83203125" customWidth="1"/>
    <col min="10112" max="10115" width="8.83203125" customWidth="1"/>
    <col min="10118" max="10120" width="8.83203125" customWidth="1"/>
    <col min="10124" max="10124" width="8.83203125" customWidth="1"/>
    <col min="10126" max="10126" width="8.83203125" customWidth="1"/>
    <col min="10128" max="10128" width="8.83203125" customWidth="1"/>
    <col min="10144" max="10160" width="8.83203125" customWidth="1"/>
    <col min="10163" max="10165" width="8.83203125" customWidth="1"/>
    <col min="10167" max="10170" width="8.83203125" customWidth="1"/>
    <col min="10172" max="10173" width="8.83203125" customWidth="1"/>
    <col min="10175" max="10175" width="8.83203125" customWidth="1"/>
    <col min="10177" max="10177" width="8.83203125" customWidth="1"/>
    <col min="10179" max="10183" width="8.83203125" customWidth="1"/>
    <col min="10186" max="10186" width="8.83203125" customWidth="1"/>
    <col min="10189" max="10190" width="8.83203125" customWidth="1"/>
    <col min="10208" max="10230" width="8.83203125" customWidth="1"/>
    <col min="10234" max="10235" width="8.83203125" customWidth="1"/>
    <col min="10237" max="10238" width="8.83203125" customWidth="1"/>
    <col min="10240" max="10243" width="8.83203125" customWidth="1"/>
    <col min="10246" max="10248" width="8.83203125" customWidth="1"/>
    <col min="10252" max="10252" width="8.83203125" customWidth="1"/>
    <col min="10254" max="10254" width="8.83203125" customWidth="1"/>
    <col min="10256" max="10256" width="8.83203125" customWidth="1"/>
    <col min="10272" max="10292" width="8.83203125" customWidth="1"/>
    <col min="10294" max="10294" width="8.83203125" customWidth="1"/>
    <col min="10297" max="10299" width="8.83203125" customWidth="1"/>
    <col min="10301" max="10302" width="8.83203125" customWidth="1"/>
    <col min="10304" max="10307" width="8.83203125" customWidth="1"/>
    <col min="10310" max="10312" width="8.83203125" customWidth="1"/>
    <col min="10316" max="10316" width="8.83203125" customWidth="1"/>
    <col min="10318" max="10318" width="8.83203125" customWidth="1"/>
    <col min="10320" max="10320" width="8.83203125" customWidth="1"/>
    <col min="10336" max="10352" width="8.83203125" customWidth="1"/>
    <col min="10357" max="10357" width="8.83203125" customWidth="1"/>
    <col min="10359" max="10360" width="8.83203125" customWidth="1"/>
    <col min="10362" max="10362" width="8.83203125" customWidth="1"/>
    <col min="10364" max="10364" width="8.83203125" customWidth="1"/>
    <col min="10366" max="10366" width="8.83203125" customWidth="1"/>
    <col min="10368" max="10368" width="8.83203125" customWidth="1"/>
    <col min="10371" max="10372" width="8.83203125" customWidth="1"/>
    <col min="10376" max="10376" width="8.83203125" customWidth="1"/>
    <col min="10378" max="10378" width="8.83203125" customWidth="1"/>
    <col min="10380" max="10381" width="8.83203125" customWidth="1"/>
    <col min="10384" max="10385" width="8.83203125" customWidth="1"/>
    <col min="10387" max="10388" width="8.83203125" customWidth="1"/>
    <col min="10392" max="10392" width="8.83203125" customWidth="1"/>
    <col min="10395" max="10396" width="8.83203125" customWidth="1"/>
    <col min="10400" max="10400" width="8.83203125" customWidth="1"/>
    <col min="10405" max="10405" width="8.83203125" customWidth="1"/>
    <col min="10407" max="10408" width="8.83203125" customWidth="1"/>
    <col min="10410" max="10410" width="8.83203125" customWidth="1"/>
    <col min="10413" max="10413" width="8.83203125" customWidth="1"/>
    <col min="10416" max="10416" width="8.83203125" customWidth="1"/>
    <col min="10418" max="10421" width="8.83203125" customWidth="1"/>
    <col min="10424" max="10424" width="8.83203125" customWidth="1"/>
    <col min="10427" max="10429" width="8.83203125" customWidth="1"/>
    <col min="10432" max="10432" width="8.83203125" customWidth="1"/>
    <col min="10437" max="10437" width="8.83203125" customWidth="1"/>
    <col min="10439" max="10442" width="8.83203125" customWidth="1"/>
    <col min="10444" max="10446" width="8.83203125" customWidth="1"/>
    <col min="10448" max="10448" width="8.83203125" customWidth="1"/>
    <col min="10450" max="10450" width="8.83203125" customWidth="1"/>
    <col min="10452" max="10453" width="8.83203125" customWidth="1"/>
    <col min="10456" max="10456" width="8.83203125" customWidth="1"/>
    <col min="10459" max="10460" width="8.83203125" customWidth="1"/>
    <col min="10464" max="10464" width="8.83203125" customWidth="1"/>
    <col min="10467" max="10467" width="8.83203125" customWidth="1"/>
    <col min="10469" max="10469" width="8.83203125" customWidth="1"/>
    <col min="10472" max="10474" width="8.83203125" customWidth="1"/>
    <col min="10476" max="10476" width="8.83203125" customWidth="1"/>
    <col min="10480" max="10480" width="8.83203125" customWidth="1"/>
    <col min="10485" max="10485" width="8.83203125" customWidth="1"/>
    <col min="10488" max="10492" width="8.83203125" customWidth="1"/>
    <col min="10496" max="10496" width="8.83203125" customWidth="1"/>
    <col min="10501" max="10501" width="8.83203125" customWidth="1"/>
    <col min="10503" max="10505" width="8.83203125" customWidth="1"/>
    <col min="10508" max="10509" width="8.83203125" customWidth="1"/>
    <col min="10512" max="10512" width="8.83203125" customWidth="1"/>
    <col min="10514" max="10515" width="8.83203125" customWidth="1"/>
    <col min="10517" max="10517" width="8.83203125" customWidth="1"/>
    <col min="10520" max="10521" width="8.83203125" customWidth="1"/>
    <col min="10525" max="10525" width="8.83203125" customWidth="1"/>
    <col min="10528" max="10528" width="8.83203125" customWidth="1"/>
    <col min="10530" max="10533" width="8.83203125" customWidth="1"/>
    <col min="10536" max="10536" width="8.83203125" customWidth="1"/>
    <col min="10539" max="10541" width="8.83203125" customWidth="1"/>
    <col min="10544" max="10544" width="8.83203125" customWidth="1"/>
    <col min="10546" max="10547" width="8.83203125" customWidth="1"/>
    <col min="10549" max="10549" width="8.83203125" customWidth="1"/>
    <col min="10552" max="10552" width="8.83203125" customWidth="1"/>
    <col min="10554" max="10557" width="8.83203125" customWidth="1"/>
    <col min="10560" max="10562" width="8.83203125" customWidth="1"/>
    <col min="10565" max="10565" width="8.83203125" customWidth="1"/>
    <col min="10568" max="10568" width="8.83203125" customWidth="1"/>
    <col min="10573" max="10573" width="8.83203125" customWidth="1"/>
    <col min="10575" max="10576" width="8.83203125" customWidth="1"/>
    <col min="10580" max="10581" width="8.83203125" customWidth="1"/>
    <col min="10585" max="10586" width="8.83203125" customWidth="1"/>
    <col min="10589" max="10589" width="8.83203125" customWidth="1"/>
    <col min="10591" max="10591" width="8.83203125" customWidth="1"/>
    <col min="10593" max="10594" width="8.83203125" customWidth="1"/>
    <col min="10597" max="10597" width="8.83203125" customWidth="1"/>
    <col min="10599" max="10599" width="8.83203125" customWidth="1"/>
    <col min="10602" max="10602" width="8.83203125" customWidth="1"/>
    <col min="10604" max="10605" width="8.83203125" customWidth="1"/>
    <col min="10611" max="10611" width="8.83203125" customWidth="1"/>
    <col min="10614" max="10615" width="8.83203125" customWidth="1"/>
    <col min="10619" max="10619" width="8.83203125" customWidth="1"/>
    <col min="10622" max="10623" width="8.83203125" customWidth="1"/>
    <col min="10625" max="10627" width="8.83203125" customWidth="1"/>
    <col min="10629" max="10629" width="8.83203125" customWidth="1"/>
    <col min="10633" max="10633" width="8.83203125" customWidth="1"/>
    <col min="10635" max="10635" width="8.83203125" customWidth="1"/>
    <col min="10637" max="10639" width="8.83203125" customWidth="1"/>
    <col min="10641" max="10641" width="8.83203125" customWidth="1"/>
    <col min="10643" max="10647" width="8.83203125" customWidth="1"/>
    <col min="10649" max="10651" width="8.83203125" customWidth="1"/>
    <col min="10653" max="10653" width="8.83203125" customWidth="1"/>
    <col min="10661" max="10661" width="8.83203125" customWidth="1"/>
    <col min="10663" max="10663" width="8.83203125" customWidth="1"/>
    <col min="10665" max="10665" width="8.83203125" customWidth="1"/>
    <col min="10671" max="10671" width="8.83203125" customWidth="1"/>
    <col min="10677" max="10677" width="8.83203125" customWidth="1"/>
    <col min="10679" max="10680" width="8.83203125" customWidth="1"/>
    <col min="10683" max="10685" width="8.83203125" customWidth="1"/>
    <col min="10688" max="10690" width="8.83203125" customWidth="1"/>
    <col min="10693" max="10693" width="8.83203125" customWidth="1"/>
    <col min="10696" max="10696" width="8.83203125" customWidth="1"/>
    <col min="10698" max="10701" width="8.83203125" customWidth="1"/>
    <col min="10704" max="10704" width="8.83203125" customWidth="1"/>
    <col min="10707" max="10708" width="8.83203125" customWidth="1"/>
    <col min="10712" max="10712" width="8.83203125" customWidth="1"/>
    <col min="10715" max="10716" width="8.83203125" customWidth="1"/>
    <col min="10720" max="10720" width="8.83203125" customWidth="1"/>
    <col min="10724" max="10725" width="8.83203125" customWidth="1"/>
    <col min="10729" max="10729" width="8.83203125" customWidth="1"/>
    <col min="10731" max="10731" width="8.83203125" customWidth="1"/>
    <col min="10734" max="10735" width="8.83203125" customWidth="1"/>
    <col min="10737" max="10738" width="8.83203125" customWidth="1"/>
    <col min="10740" max="10743" width="8.83203125" customWidth="1"/>
    <col min="10746" max="10746" width="8.83203125" customWidth="1"/>
    <col min="10748" max="10749" width="8.83203125" customWidth="1"/>
    <col min="10753" max="10753" width="8.83203125" customWidth="1"/>
    <col min="10756" max="10759" width="8.83203125" customWidth="1"/>
    <col min="10762" max="10762" width="8.83203125" customWidth="1"/>
    <col min="10764" max="10767" width="8.83203125" customWidth="1"/>
    <col min="10770" max="10770" width="8.83203125" customWidth="1"/>
    <col min="10772" max="10773" width="8.83203125" customWidth="1"/>
    <col min="10777" max="10777" width="8.83203125" customWidth="1"/>
    <col min="10781" max="10781" width="8.83203125" customWidth="1"/>
    <col min="10783" max="10783" width="8.83203125" customWidth="1"/>
    <col min="10786" max="10787" width="8.83203125" customWidth="1"/>
    <col min="10791" max="10791" width="8.83203125" customWidth="1"/>
    <col min="10797" max="10797" width="8.83203125" customWidth="1"/>
    <col min="10799" max="10800" width="8.83203125" customWidth="1"/>
    <col min="10803" max="10804" width="8.83203125" customWidth="1"/>
    <col min="10806" max="10806" width="8.83203125" customWidth="1"/>
    <col min="10808" max="10810" width="8.83203125" customWidth="1"/>
    <col min="10812" max="10812" width="8.83203125" customWidth="1"/>
    <col min="10816" max="10816" width="8.83203125" customWidth="1"/>
    <col min="10821" max="10821" width="8.83203125" customWidth="1"/>
    <col min="10824" max="10824" width="8.83203125" customWidth="1"/>
    <col min="10827" max="10829" width="8.83203125" customWidth="1"/>
    <col min="10832" max="10832" width="8.83203125" customWidth="1"/>
    <col min="10835" max="10835" width="8.83203125" customWidth="1"/>
    <col min="10837" max="10837" width="8.83203125" customWidth="1"/>
    <col min="10840" max="10845" width="8.83203125" customWidth="1"/>
    <col min="10847" max="10848" width="8.83203125" customWidth="1"/>
    <col min="10850" max="10851" width="8.83203125" customWidth="1"/>
    <col min="10853" max="10854" width="8.83203125" customWidth="1"/>
    <col min="10856" max="10857" width="8.83203125" customWidth="1"/>
    <col min="10861" max="10861" width="8.83203125" customWidth="1"/>
    <col min="10864" max="10866" width="8.83203125" customWidth="1"/>
    <col min="10868" max="10869" width="8.83203125" customWidth="1"/>
    <col min="10872" max="10872" width="8.83203125" customWidth="1"/>
    <col min="10874" max="10874" width="8.83203125" customWidth="1"/>
    <col min="10876" max="10877" width="8.83203125" customWidth="1"/>
    <col min="10880" max="10883" width="8.83203125" customWidth="1"/>
    <col min="10888" max="10893" width="8.83203125" customWidth="1"/>
    <col min="10895" max="10898" width="8.83203125" customWidth="1"/>
    <col min="10900" max="10902" width="8.83203125" customWidth="1"/>
    <col min="10904" max="10904" width="8.83203125" customWidth="1"/>
    <col min="10906" max="10909" width="8.83203125" customWidth="1"/>
    <col min="10912" max="10914" width="8.83203125" customWidth="1"/>
    <col min="10916" max="10916" width="8.83203125" customWidth="1"/>
    <col min="10920" max="10920" width="8.83203125" customWidth="1"/>
    <col min="10922" max="10925" width="8.83203125" customWidth="1"/>
    <col min="10928" max="10933" width="8.83203125" customWidth="1"/>
    <col min="10935" max="10936" width="8.83203125" customWidth="1"/>
    <col min="10938" max="10938" width="8.83203125" customWidth="1"/>
    <col min="10941" max="10941" width="8.83203125" customWidth="1"/>
    <col min="10943" max="10945" width="8.83203125" customWidth="1"/>
    <col min="10947" max="10948" width="8.83203125" customWidth="1"/>
    <col min="10951" max="10956" width="8.83203125" customWidth="1"/>
    <col min="10959" max="10961" width="8.83203125" customWidth="1"/>
    <col min="10963" max="10964" width="8.83203125" customWidth="1"/>
    <col min="10967" max="10972" width="8.83203125" customWidth="1"/>
    <col min="10975" max="10980" width="8.83203125" customWidth="1"/>
    <col min="10983" max="10985" width="8.83203125" customWidth="1"/>
    <col min="10987" max="10988" width="8.83203125" customWidth="1"/>
    <col min="10991" max="10992" width="8.83203125" customWidth="1"/>
    <col min="10994" max="10996" width="8.83203125" customWidth="1"/>
    <col min="10999" max="11000" width="8.83203125" customWidth="1"/>
    <col min="11002" max="11002" width="8.83203125" customWidth="1"/>
    <col min="11004" max="11004" width="8.83203125" customWidth="1"/>
    <col min="11007" max="11008" width="8.83203125" customWidth="1"/>
    <col min="11013" max="11013" width="8.83203125" customWidth="1"/>
    <col min="11015" max="11017" width="8.83203125" customWidth="1"/>
    <col min="11020" max="11022" width="8.83203125" customWidth="1"/>
    <col min="11024" max="11026" width="8.83203125" customWidth="1"/>
    <col min="11028" max="11028" width="8.83203125" customWidth="1"/>
    <col min="11030" max="11030" width="8.83203125" customWidth="1"/>
    <col min="11032" max="11032" width="8.83203125" customWidth="1"/>
    <col min="11035" max="11036" width="8.83203125" customWidth="1"/>
    <col min="11038" max="11038" width="8.83203125" customWidth="1"/>
    <col min="11040" max="11040" width="8.83203125" customWidth="1"/>
    <col min="11042" max="11042" width="8.83203125" customWidth="1"/>
    <col min="11044" max="11046" width="8.83203125" customWidth="1"/>
    <col min="11048" max="11053" width="8.83203125" customWidth="1"/>
    <col min="11055" max="11056" width="8.83203125" customWidth="1"/>
    <col min="11058" max="11060" width="8.83203125" customWidth="1"/>
    <col min="11063" max="11068" width="8.83203125" customWidth="1"/>
    <col min="11071" max="11076" width="8.83203125" customWidth="1"/>
    <col min="11079" max="11085" width="8.83203125" customWidth="1"/>
    <col min="11087" max="11088" width="8.83203125" customWidth="1"/>
    <col min="11090" max="11090" width="8.83203125" customWidth="1"/>
    <col min="11093" max="11093" width="8.83203125" customWidth="1"/>
    <col min="11095" max="11101" width="8.83203125" customWidth="1"/>
    <col min="11103" max="11104" width="8.83203125" customWidth="1"/>
    <col min="11106" max="11106" width="8.83203125" customWidth="1"/>
    <col min="11109" max="11110" width="8.83203125" customWidth="1"/>
    <col min="11112" max="11112" width="8.83203125" customWidth="1"/>
    <col min="11117" max="11117" width="8.83203125" customWidth="1"/>
    <col min="11120" max="11121" width="8.83203125" customWidth="1"/>
    <col min="11125" max="11125" width="8.83203125" customWidth="1"/>
    <col min="11128" max="11130" width="8.83203125" customWidth="1"/>
    <col min="11132" max="11132" width="8.83203125" customWidth="1"/>
    <col min="11136" max="11139" width="8.83203125" customWidth="1"/>
    <col min="11141" max="11141" width="8.83203125" customWidth="1"/>
    <col min="11144" max="11146" width="8.83203125" customWidth="1"/>
    <col min="11149" max="11149" width="8.83203125" customWidth="1"/>
    <col min="11152" max="11152" width="8.83203125" customWidth="1"/>
    <col min="11154" max="11155" width="8.83203125" customWidth="1"/>
    <col min="11160" max="11161" width="8.83203125" customWidth="1"/>
    <col min="11165" max="11165" width="8.83203125" customWidth="1"/>
    <col min="11167" max="11171" width="8.83203125" customWidth="1"/>
    <col min="11174" max="11174" width="8.83203125" customWidth="1"/>
    <col min="11176" max="11178" width="8.83203125" customWidth="1"/>
    <col min="11181" max="11182" width="8.83203125" customWidth="1"/>
    <col min="11184" max="11184" width="8.83203125" customWidth="1"/>
    <col min="11187" max="11188" width="8.83203125" customWidth="1"/>
    <col min="11190" max="11190" width="8.83203125" customWidth="1"/>
    <col min="11192" max="11200" width="8.83203125" customWidth="1"/>
    <col min="11202" max="11204" width="8.83203125" customWidth="1"/>
    <col min="11206" max="11206" width="8.83203125" customWidth="1"/>
    <col min="11211" max="11213" width="8.83203125" customWidth="1"/>
    <col min="11220" max="11221" width="8.83203125" customWidth="1"/>
    <col min="11232" max="11252" width="8.83203125" customWidth="1"/>
    <col min="11255" max="11255" width="8.83203125" customWidth="1"/>
    <col min="11257" max="11259" width="8.83203125" customWidth="1"/>
    <col min="11261" max="11262" width="8.83203125" customWidth="1"/>
    <col min="11264" max="11267" width="8.83203125" customWidth="1"/>
    <col min="11270" max="11272" width="8.83203125" customWidth="1"/>
    <col min="11276" max="11276" width="8.83203125" customWidth="1"/>
    <col min="11278" max="11278" width="8.83203125" customWidth="1"/>
    <col min="11280" max="11280" width="8.83203125" customWidth="1"/>
    <col min="11296" max="11376" width="8.83203125" customWidth="1"/>
    <col min="11380" max="11383" width="8.83203125" customWidth="1"/>
    <col min="11385" max="11392" width="8.83203125" customWidth="1"/>
    <col min="11397" max="11398" width="8.83203125" customWidth="1"/>
    <col min="11403" max="11403" width="8.83203125" customWidth="1"/>
    <col min="11405" max="11408" width="8.83203125" customWidth="1"/>
    <col min="11411" max="11411" width="8.83203125" customWidth="1"/>
    <col min="11413" max="11414" width="8.83203125" customWidth="1"/>
    <col min="11416" max="11416" width="8.83203125" customWidth="1"/>
    <col min="11418" max="11418" width="8.83203125" customWidth="1"/>
    <col min="11420" max="11422" width="8.83203125" customWidth="1"/>
    <col min="11424" max="11425" width="8.83203125" customWidth="1"/>
    <col min="11427" max="11428" width="8.83203125" customWidth="1"/>
    <col min="11433" max="11433" width="8.83203125" customWidth="1"/>
    <col min="11435" max="11446" width="8.83203125" customWidth="1"/>
    <col min="11448" max="11448" width="8.83203125" customWidth="1"/>
    <col min="11451" max="11451" width="8.83203125" customWidth="1"/>
    <col min="11453" max="11454" width="8.83203125" customWidth="1"/>
    <col min="11456" max="11459" width="8.83203125" customWidth="1"/>
    <col min="11462" max="11464" width="8.83203125" customWidth="1"/>
    <col min="11468" max="11468" width="8.83203125" customWidth="1"/>
    <col min="11470" max="11470" width="8.83203125" customWidth="1"/>
    <col min="11472" max="11472" width="8.83203125" customWidth="1"/>
    <col min="11488" max="11505" width="8.83203125" customWidth="1"/>
    <col min="11514" max="11571" width="8.83203125" customWidth="1"/>
    <col min="11573" max="11575" width="8.83203125" customWidth="1"/>
    <col min="11580" max="11580" width="8.83203125" customWidth="1"/>
    <col min="11582" max="11582" width="8.83203125" customWidth="1"/>
    <col min="11584" max="11587" width="8.83203125" customWidth="1"/>
    <col min="11590" max="11592" width="8.83203125" customWidth="1"/>
    <col min="11596" max="11596" width="8.83203125" customWidth="1"/>
    <col min="11598" max="11598" width="8.83203125" customWidth="1"/>
    <col min="11600" max="11600" width="8.83203125" customWidth="1"/>
    <col min="11616" max="11632" width="8.83203125" customWidth="1"/>
    <col min="11636" max="11639" width="8.83203125" customWidth="1"/>
    <col min="11641" max="11648" width="8.83203125" customWidth="1"/>
    <col min="11653" max="11654" width="8.83203125" customWidth="1"/>
    <col min="11659" max="11659" width="8.83203125" customWidth="1"/>
    <col min="11661" max="11664" width="8.83203125" customWidth="1"/>
    <col min="11667" max="11667" width="8.83203125" customWidth="1"/>
    <col min="11669" max="11670" width="8.83203125" customWidth="1"/>
    <col min="11672" max="11672" width="8.83203125" customWidth="1"/>
    <col min="11674" max="11674" width="8.83203125" customWidth="1"/>
    <col min="11676" max="11678" width="8.83203125" customWidth="1"/>
    <col min="11680" max="11681" width="8.83203125" customWidth="1"/>
    <col min="11683" max="11684" width="8.83203125" customWidth="1"/>
    <col min="11689" max="11689" width="8.83203125" customWidth="1"/>
    <col min="11691" max="11696" width="8.83203125" customWidth="1"/>
    <col min="11706" max="11764" width="8.83203125" customWidth="1"/>
    <col min="11766" max="11766" width="8.83203125" customWidth="1"/>
    <col min="11772" max="11774" width="8.83203125" customWidth="1"/>
    <col min="11776" max="11779" width="8.83203125" customWidth="1"/>
    <col min="11782" max="11784" width="8.83203125" customWidth="1"/>
    <col min="11788" max="11788" width="8.83203125" customWidth="1"/>
    <col min="11790" max="11790" width="8.83203125" customWidth="1"/>
    <col min="11792" max="11792" width="8.83203125" customWidth="1"/>
    <col min="11808" max="11825" width="8.83203125" customWidth="1"/>
    <col min="11827" max="11827" width="8.83203125" customWidth="1"/>
    <col min="11829" max="11829" width="8.83203125" customWidth="1"/>
    <col min="11831" max="11832" width="8.83203125" customWidth="1"/>
    <col min="11834" max="11835" width="8.83203125" customWidth="1"/>
    <col min="11837" max="11837" width="8.83203125" customWidth="1"/>
    <col min="11841" max="11847" width="8.83203125" customWidth="1"/>
    <col min="11850" max="11850" width="8.83203125" customWidth="1"/>
    <col min="11853" max="11854" width="8.83203125" customWidth="1"/>
    <col min="11872" max="11888" width="8.83203125" customWidth="1"/>
    <col min="11892" max="11895" width="8.83203125" customWidth="1"/>
    <col min="11897" max="11904" width="8.83203125" customWidth="1"/>
    <col min="11909" max="11910" width="8.83203125" customWidth="1"/>
    <col min="11915" max="11915" width="8.83203125" customWidth="1"/>
    <col min="11917" max="11920" width="8.83203125" customWidth="1"/>
    <col min="11923" max="11923" width="8.83203125" customWidth="1"/>
    <col min="11925" max="11926" width="8.83203125" customWidth="1"/>
    <col min="11928" max="11928" width="8.83203125" customWidth="1"/>
    <col min="11930" max="11930" width="8.83203125" customWidth="1"/>
    <col min="11932" max="11934" width="8.83203125" customWidth="1"/>
    <col min="11936" max="11937" width="8.83203125" customWidth="1"/>
    <col min="11939" max="11940" width="8.83203125" customWidth="1"/>
    <col min="11945" max="11945" width="8.83203125" customWidth="1"/>
    <col min="11947" max="11952" width="8.83203125" customWidth="1"/>
    <col min="11955" max="11958" width="8.83203125" customWidth="1"/>
    <col min="11960" max="11960" width="8.83203125" customWidth="1"/>
    <col min="11963" max="11963" width="8.83203125" customWidth="1"/>
    <col min="11965" max="11966" width="8.83203125" customWidth="1"/>
    <col min="11968" max="11971" width="8.83203125" customWidth="1"/>
    <col min="11974" max="11976" width="8.83203125" customWidth="1"/>
    <col min="11980" max="11980" width="8.83203125" customWidth="1"/>
    <col min="11982" max="11982" width="8.83203125" customWidth="1"/>
    <col min="11984" max="11984" width="8.83203125" customWidth="1"/>
    <col min="12000" max="12020" width="8.83203125" customWidth="1"/>
    <col min="12028" max="12030" width="8.83203125" customWidth="1"/>
    <col min="12032" max="12035" width="8.83203125" customWidth="1"/>
    <col min="12038" max="12040" width="8.83203125" customWidth="1"/>
    <col min="12044" max="12044" width="8.83203125" customWidth="1"/>
    <col min="12046" max="12046" width="8.83203125" customWidth="1"/>
    <col min="12048" max="12048" width="8.83203125" customWidth="1"/>
    <col min="12051" max="12051" width="8.83203125" customWidth="1"/>
    <col min="12058" max="12083" width="8.83203125" customWidth="1"/>
    <col min="12085" max="12089" width="8.83203125" customWidth="1"/>
    <col min="12091" max="12096" width="8.83203125" customWidth="1"/>
    <col min="12128" max="12150" width="8.83203125" customWidth="1"/>
    <col min="12152" max="12152" width="8.83203125" customWidth="1"/>
    <col min="12155" max="12155" width="8.83203125" customWidth="1"/>
    <col min="12157" max="12158" width="8.83203125" customWidth="1"/>
    <col min="12160" max="12163" width="8.83203125" customWidth="1"/>
    <col min="12166" max="12168" width="8.83203125" customWidth="1"/>
    <col min="12172" max="12172" width="8.83203125" customWidth="1"/>
    <col min="12174" max="12174" width="8.83203125" customWidth="1"/>
    <col min="12176" max="12176" width="8.83203125" customWidth="1"/>
    <col min="12192" max="12209" width="8.83203125" customWidth="1"/>
    <col min="12218" max="12240" width="8.83203125" customWidth="1"/>
    <col min="12256" max="12272" width="8.83203125" customWidth="1"/>
    <col min="12274" max="12304" width="8.83203125" customWidth="1"/>
    <col min="12307" max="12307" width="8.83203125" customWidth="1"/>
    <col min="12314" max="12339" width="8.83203125" customWidth="1"/>
    <col min="12341" max="12345" width="8.83203125" customWidth="1"/>
    <col min="12347" max="12352" width="8.83203125" customWidth="1"/>
    <col min="12369" max="12405" width="8.83203125" customWidth="1"/>
    <col min="12408" max="12408" width="8.83203125" customWidth="1"/>
    <col min="12411" max="12411" width="8.83203125" customWidth="1"/>
    <col min="12413" max="12414" width="8.83203125" customWidth="1"/>
    <col min="12416" max="12419" width="8.83203125" customWidth="1"/>
    <col min="12422" max="12424" width="8.83203125" customWidth="1"/>
    <col min="12428" max="12428" width="8.83203125" customWidth="1"/>
    <col min="12430" max="12430" width="8.83203125" customWidth="1"/>
    <col min="12432" max="12432" width="8.83203125" customWidth="1"/>
    <col min="12448" max="12465" width="8.83203125" customWidth="1"/>
    <col min="12474" max="12528" width="8.83203125" customWidth="1"/>
    <col min="12532" max="12532" width="8.83203125" customWidth="1"/>
    <col min="12534" max="12536" width="8.83203125" customWidth="1"/>
    <col min="12538" max="12544" width="8.83203125" customWidth="1"/>
    <col min="12547" max="12548" width="8.83203125" customWidth="1"/>
    <col min="12551" max="12552" width="8.83203125" customWidth="1"/>
    <col min="12554" max="12596" width="8.83203125" customWidth="1"/>
    <col min="12598" max="12598" width="8.83203125" customWidth="1"/>
    <col min="12600" max="12600" width="8.83203125" customWidth="1"/>
    <col min="12602" max="12602" width="8.83203125" customWidth="1"/>
    <col min="12605" max="12606" width="8.83203125" customWidth="1"/>
    <col min="12608" max="12611" width="8.83203125" customWidth="1"/>
    <col min="12614" max="12616" width="8.83203125" customWidth="1"/>
    <col min="12620" max="12620" width="8.83203125" customWidth="1"/>
    <col min="12622" max="12622" width="8.83203125" customWidth="1"/>
    <col min="12624" max="12624" width="8.83203125" customWidth="1"/>
    <col min="12640" max="12657" width="8.83203125" customWidth="1"/>
    <col min="12659" max="12659" width="8.83203125" customWidth="1"/>
    <col min="12662" max="12688" width="8.83203125" customWidth="1"/>
    <col min="12690" max="12723" width="8.83203125" customWidth="1"/>
    <col min="12727" max="12727" width="8.83203125" customWidth="1"/>
    <col min="12729" max="12729" width="8.83203125" customWidth="1"/>
    <col min="12731" max="12731" width="8.83203125" customWidth="1"/>
    <col min="12733" max="12734" width="8.83203125" customWidth="1"/>
    <col min="12736" max="12739" width="8.83203125" customWidth="1"/>
    <col min="12742" max="12744" width="8.83203125" customWidth="1"/>
    <col min="12748" max="12748" width="8.83203125" customWidth="1"/>
    <col min="12750" max="12750" width="8.83203125" customWidth="1"/>
    <col min="12752" max="12752" width="8.83203125" customWidth="1"/>
    <col min="12768" max="12787" width="8.83203125" customWidth="1"/>
    <col min="12790" max="12790" width="8.83203125" customWidth="1"/>
    <col min="12793" max="12793" width="8.83203125" customWidth="1"/>
    <col min="12796" max="12798" width="8.83203125" customWidth="1"/>
    <col min="12800" max="12803" width="8.83203125" customWidth="1"/>
    <col min="12806" max="12808" width="8.83203125" customWidth="1"/>
    <col min="12812" max="12812" width="8.83203125" customWidth="1"/>
    <col min="12814" max="12814" width="8.83203125" customWidth="1"/>
    <col min="12816" max="12816" width="8.83203125" customWidth="1"/>
    <col min="12832" max="12880" width="8.83203125" customWidth="1"/>
    <col min="12896" max="12915" width="8.83203125" customWidth="1"/>
    <col min="12917" max="12976" width="8.83203125" customWidth="1"/>
    <col min="12980" max="13043" width="8.83203125" customWidth="1"/>
    <col min="13049" max="13049" width="8.83203125" customWidth="1"/>
    <col min="13052" max="13054" width="8.83203125" customWidth="1"/>
    <col min="13056" max="13059" width="8.83203125" customWidth="1"/>
    <col min="13062" max="13064" width="8.83203125" customWidth="1"/>
    <col min="13068" max="13068" width="8.83203125" customWidth="1"/>
    <col min="13070" max="13070" width="8.83203125" customWidth="1"/>
    <col min="13072" max="13072" width="8.83203125" customWidth="1"/>
    <col min="13088" max="13297" width="8.83203125" customWidth="1"/>
    <col min="13299" max="13301" width="8.83203125" customWidth="1"/>
    <col min="13303" max="13303" width="8.83203125" customWidth="1"/>
    <col min="13307" max="13307" width="8.83203125" customWidth="1"/>
    <col min="13309" max="13309" width="8.83203125" customWidth="1"/>
    <col min="13311" max="13311" width="8.83203125" customWidth="1"/>
    <col min="13313" max="13313" width="8.83203125" customWidth="1"/>
    <col min="13315" max="13315" width="8.83203125" customWidth="1"/>
    <col min="13317" max="13317" width="8.83203125" customWidth="1"/>
    <col min="13319" max="13319" width="8.83203125" customWidth="1"/>
    <col min="13321" max="13321" width="8.83203125" customWidth="1"/>
    <col min="13323" max="13324" width="8.83203125" customWidth="1"/>
    <col min="13327" max="13808" width="8.83203125" customWidth="1"/>
    <col min="13811" max="14896" width="8.83203125" customWidth="1"/>
    <col min="14900" max="14903" width="8.83203125" customWidth="1"/>
    <col min="14905" max="14912" width="8.83203125" customWidth="1"/>
    <col min="14917" max="14918" width="8.83203125" customWidth="1"/>
    <col min="14923" max="14923" width="8.83203125" customWidth="1"/>
    <col min="14925" max="14928" width="8.83203125" customWidth="1"/>
    <col min="14931" max="14931" width="8.83203125" customWidth="1"/>
    <col min="14933" max="14934" width="8.83203125" customWidth="1"/>
    <col min="14936" max="14936" width="8.83203125" customWidth="1"/>
    <col min="14938" max="14938" width="8.83203125" customWidth="1"/>
    <col min="14940" max="14942" width="8.83203125" customWidth="1"/>
    <col min="14944" max="14945" width="8.83203125" customWidth="1"/>
    <col min="14947" max="14948" width="8.83203125" customWidth="1"/>
    <col min="14953" max="14953" width="8.83203125" customWidth="1"/>
    <col min="14955" max="14960" width="8.83203125" customWidth="1"/>
    <col min="14964" max="14967" width="8.83203125" customWidth="1"/>
    <col min="14969" max="14976" width="8.83203125" customWidth="1"/>
    <col min="14981" max="14982" width="8.83203125" customWidth="1"/>
    <col min="14987" max="14987" width="8.83203125" customWidth="1"/>
    <col min="14989" max="14992" width="8.83203125" customWidth="1"/>
    <col min="14995" max="14995" width="8.83203125" customWidth="1"/>
    <col min="14997" max="14998" width="8.83203125" customWidth="1"/>
    <col min="15000" max="15000" width="8.83203125" customWidth="1"/>
    <col min="15002" max="15002" width="8.83203125" customWidth="1"/>
    <col min="15004" max="15006" width="8.83203125" customWidth="1"/>
    <col min="15008" max="15009" width="8.83203125" customWidth="1"/>
    <col min="15011" max="15012" width="8.83203125" customWidth="1"/>
    <col min="15017" max="15017" width="8.83203125" customWidth="1"/>
    <col min="15019" max="15092" width="8.83203125" customWidth="1"/>
    <col min="15094" max="15094" width="8.83203125" customWidth="1"/>
    <col min="15096" max="15096" width="8.83203125" customWidth="1"/>
    <col min="15098" max="15098" width="8.83203125" customWidth="1"/>
    <col min="15101" max="15102" width="8.83203125" customWidth="1"/>
    <col min="15104" max="15107" width="8.83203125" customWidth="1"/>
    <col min="15110" max="15112" width="8.83203125" customWidth="1"/>
    <col min="15116" max="15116" width="8.83203125" customWidth="1"/>
    <col min="15118" max="15118" width="8.83203125" customWidth="1"/>
    <col min="15120" max="15120" width="8.83203125" customWidth="1"/>
    <col min="15136" max="15220" width="8.83203125" customWidth="1"/>
    <col min="15228" max="15230" width="8.83203125" customWidth="1"/>
    <col min="15232" max="15235" width="8.83203125" customWidth="1"/>
    <col min="15238" max="15240" width="8.83203125" customWidth="1"/>
    <col min="15244" max="15244" width="8.83203125" customWidth="1"/>
    <col min="15246" max="15246" width="8.83203125" customWidth="1"/>
    <col min="15248" max="15248" width="8.83203125" customWidth="1"/>
    <col min="15264" max="15280" width="8.83203125" customWidth="1"/>
    <col min="15282" max="15282" width="8.83203125" customWidth="1"/>
    <col min="15288" max="15288" width="8.83203125" customWidth="1"/>
    <col min="15290" max="15291" width="8.83203125" customWidth="1"/>
    <col min="15293" max="15293" width="8.83203125" customWidth="1"/>
    <col min="15297" max="15303" width="8.83203125" customWidth="1"/>
    <col min="15306" max="15306" width="8.83203125" customWidth="1"/>
    <col min="15309" max="15310" width="8.83203125" customWidth="1"/>
    <col min="15328" max="15348" width="8.83203125" customWidth="1"/>
    <col min="15351" max="15351" width="8.83203125" customWidth="1"/>
    <col min="15353" max="15355" width="8.83203125" customWidth="1"/>
    <col min="15357" max="15358" width="8.83203125" customWidth="1"/>
    <col min="15360" max="15363" width="8.83203125" customWidth="1"/>
    <col min="15366" max="15368" width="8.83203125" customWidth="1"/>
    <col min="15372" max="15372" width="8.83203125" customWidth="1"/>
    <col min="15374" max="15374" width="8.83203125" customWidth="1"/>
    <col min="15376" max="15376" width="8.83203125" customWidth="1"/>
    <col min="15392" max="15477" width="8.83203125" customWidth="1"/>
    <col min="15481" max="15483" width="8.83203125" customWidth="1"/>
    <col min="15485" max="15486" width="8.83203125" customWidth="1"/>
    <col min="15488" max="15491" width="8.83203125" customWidth="1"/>
    <col min="15494" max="15496" width="8.83203125" customWidth="1"/>
    <col min="15500" max="15500" width="8.83203125" customWidth="1"/>
    <col min="15502" max="15502" width="8.83203125" customWidth="1"/>
    <col min="15504" max="15504" width="8.83203125" customWidth="1"/>
    <col min="15520" max="15536" width="8.83203125" customWidth="1"/>
    <col min="15538" max="15538" width="8.83203125" customWidth="1"/>
    <col min="15542" max="15545" width="8.83203125" customWidth="1"/>
    <col min="15549" max="15549" width="8.83203125" customWidth="1"/>
    <col min="15560" max="15560" width="8.83203125" customWidth="1"/>
    <col min="15562" max="15562" width="8.83203125" customWidth="1"/>
    <col min="15565" max="15566" width="8.83203125" customWidth="1"/>
    <col min="15584" max="15604" width="8.83203125" customWidth="1"/>
    <col min="15606" max="15606" width="8.83203125" customWidth="1"/>
    <col min="15609" max="15611" width="8.83203125" customWidth="1"/>
    <col min="15613" max="15614" width="8.83203125" customWidth="1"/>
    <col min="15616" max="15619" width="8.83203125" customWidth="1"/>
    <col min="15622" max="15624" width="8.83203125" customWidth="1"/>
    <col min="15628" max="15628" width="8.83203125" customWidth="1"/>
    <col min="15630" max="15630" width="8.83203125" customWidth="1"/>
    <col min="15632" max="15632" width="8.83203125" customWidth="1"/>
    <col min="15648" max="15695" width="8.83203125" customWidth="1"/>
    <col min="15697" max="15727" width="8.83203125" customWidth="1"/>
    <col min="15729" max="15736" width="8.83203125" customWidth="1"/>
    <col min="15738" max="15739" width="8.83203125" customWidth="1"/>
    <col min="15741" max="15742" width="8.83203125" customWidth="1"/>
    <col min="15744" max="15747" width="8.83203125" customWidth="1"/>
    <col min="15750" max="15752" width="8.83203125" customWidth="1"/>
    <col min="15756" max="15756" width="8.83203125" customWidth="1"/>
    <col min="15758" max="15758" width="8.83203125" customWidth="1"/>
    <col min="15760" max="15760" width="8.83203125" customWidth="1"/>
    <col min="15776" max="15792" width="8.83203125" customWidth="1"/>
    <col min="15794" max="15794" width="8.83203125" customWidth="1"/>
    <col min="15798" max="15801" width="8.83203125" customWidth="1"/>
    <col min="15805" max="15805" width="8.83203125" customWidth="1"/>
    <col min="15816" max="15816" width="8.83203125" customWidth="1"/>
    <col min="15818" max="15818" width="8.83203125" customWidth="1"/>
    <col min="15821" max="15822" width="8.83203125" customWidth="1"/>
    <col min="15826" max="15856" width="8.83203125" customWidth="1"/>
    <col min="15858" max="15858" width="8.83203125" customWidth="1"/>
    <col min="15862" max="15862" width="8.83203125" customWidth="1"/>
    <col min="15864" max="15864" width="8.83203125" customWidth="1"/>
    <col min="15866" max="15920" width="8.83203125" customWidth="1"/>
    <col min="15922" max="15922" width="8.83203125" customWidth="1"/>
    <col min="15926" max="15926" width="8.83203125" customWidth="1"/>
    <col min="15928" max="15928" width="8.83203125" customWidth="1"/>
    <col min="15930" max="15984" width="8.83203125" customWidth="1"/>
    <col min="15986" max="16049" width="8.83203125" customWidth="1"/>
    <col min="16051" max="16060" width="8.83203125" customWidth="1"/>
    <col min="16062" max="16076" width="8.83203125" customWidth="1"/>
    <col min="16080" max="16104" width="8.83203125" customWidth="1"/>
    <col min="16106" max="16106" width="8.83203125" customWidth="1"/>
    <col min="16129" max="16181" width="8.83203125" customWidth="1"/>
    <col min="16183" max="16245" width="8.83203125" customWidth="1"/>
    <col min="16247" max="16311" width="8.83203125" customWidth="1"/>
    <col min="16313" max="16380" width="8.83203125" customWidth="1"/>
    <col min="16382" max="16382" width="8.83203125" customWidth="1"/>
    <col min="16384" max="16384" width="8.83203125" customWidth="1"/>
  </cols>
  <sheetData>
    <row r="1" spans="1:18" s="4" customFormat="1" ht="38" customHeight="1" x14ac:dyDescent="0.2">
      <c r="A1" s="5" t="s">
        <v>0</v>
      </c>
      <c r="B1" s="5" t="s">
        <v>1</v>
      </c>
      <c r="C1" s="5" t="s">
        <v>2</v>
      </c>
      <c r="D1" s="6" t="s">
        <v>4</v>
      </c>
      <c r="E1" s="5"/>
      <c r="F1" s="6" t="s">
        <v>6</v>
      </c>
      <c r="G1" s="6" t="s">
        <v>7</v>
      </c>
      <c r="H1" s="5"/>
      <c r="I1" s="5"/>
      <c r="J1" s="5"/>
      <c r="K1" s="6" t="s">
        <v>8</v>
      </c>
      <c r="L1" s="5"/>
      <c r="M1" s="5"/>
      <c r="N1" s="5"/>
      <c r="O1" s="6" t="s">
        <v>9</v>
      </c>
      <c r="Q1" s="26" t="s">
        <v>15</v>
      </c>
      <c r="R1" s="27"/>
    </row>
    <row r="2" spans="1:18" x14ac:dyDescent="0.2">
      <c r="A2" s="7">
        <v>33970</v>
      </c>
      <c r="B2" s="9">
        <v>675.30999799999995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Q2" s="29" t="s">
        <v>3</v>
      </c>
      <c r="R2" s="16">
        <v>11.587102869158882</v>
      </c>
    </row>
    <row r="3" spans="1:18" x14ac:dyDescent="0.2">
      <c r="A3" s="7">
        <v>34001</v>
      </c>
      <c r="B3" s="9">
        <v>697.97997999999995</v>
      </c>
      <c r="C3" s="9">
        <f>B3-B2</f>
        <v>22.669982000000005</v>
      </c>
      <c r="D3" s="9">
        <f>C110/107</f>
        <v>11.587102869158882</v>
      </c>
      <c r="E3" s="9">
        <f>(C3-D3)^2</f>
        <v>122.83020982883369</v>
      </c>
      <c r="F3" s="9">
        <f>E110/106</f>
        <v>49513.833171868144</v>
      </c>
      <c r="G3" s="9">
        <f>F3^(1/2)</f>
        <v>222.51704018314675</v>
      </c>
      <c r="H3" s="9">
        <f>(C3-D3)/G3</f>
        <v>4.980687825848823E-2</v>
      </c>
      <c r="I3" s="9">
        <f>H3^3</f>
        <v>1.2355717413704858E-4</v>
      </c>
      <c r="J3" s="9">
        <f>107/(106*105)</f>
        <v>9.6136567834681046E-3</v>
      </c>
      <c r="K3" s="9">
        <f>J3*I110</f>
        <v>8.7707204912344919E-2</v>
      </c>
      <c r="L3" s="9">
        <f>((C3-D3)/G3)^4</f>
        <v>6.1539971302068084E-6</v>
      </c>
      <c r="M3" s="9">
        <f>33708/(105*104)</f>
        <v>3.0868131868131869</v>
      </c>
      <c r="N3" s="9">
        <f>(107*108)/(106*105*104)</f>
        <v>9.9834128136014923E-3</v>
      </c>
      <c r="O3" s="9">
        <f>N3*L110-M3</f>
        <v>3.8836871589081539</v>
      </c>
      <c r="Q3" s="29" t="s">
        <v>10</v>
      </c>
      <c r="R3" s="16">
        <v>49513.833171868144</v>
      </c>
    </row>
    <row r="4" spans="1:18" x14ac:dyDescent="0.2">
      <c r="A4" s="7">
        <v>34029</v>
      </c>
      <c r="B4" s="9">
        <v>670.88000499999998</v>
      </c>
      <c r="C4" s="9">
        <f t="shared" ref="C4:C67" si="0">B4-B3</f>
        <v>-27.099974999999972</v>
      </c>
      <c r="D4" s="9">
        <v>11.587102869158882</v>
      </c>
      <c r="E4" s="9">
        <f t="shared" ref="E4:E67" si="1">(C4-D4)^2</f>
        <v>1496.6899940543608</v>
      </c>
      <c r="F4" s="9">
        <v>49513.833171868144</v>
      </c>
      <c r="G4" s="9">
        <v>222.51704018314675</v>
      </c>
      <c r="H4" s="9">
        <f t="shared" ref="H4:H67" si="2">(C4-D4)/G4</f>
        <v>-0.17386119210158801</v>
      </c>
      <c r="I4" s="9">
        <f t="shared" ref="I4:I67" si="3">H4^3</f>
        <v>-5.2554264112327853E-3</v>
      </c>
      <c r="J4" s="9">
        <v>9.6136567834681046E-3</v>
      </c>
      <c r="K4" s="9">
        <v>8.7707204912344919E-2</v>
      </c>
      <c r="L4" s="9">
        <f t="shared" ref="L4:L67" si="4">((C4-D4)/G4)^4</f>
        <v>9.1371470085910267E-4</v>
      </c>
      <c r="M4" s="9">
        <v>3.0868131868131869</v>
      </c>
      <c r="N4" s="9">
        <v>9.9834128136014923E-3</v>
      </c>
      <c r="O4" s="9">
        <v>3.8836871589081539</v>
      </c>
      <c r="Q4" s="29" t="s">
        <v>11</v>
      </c>
      <c r="R4" s="16">
        <v>222.51704018314675</v>
      </c>
    </row>
    <row r="5" spans="1:18" x14ac:dyDescent="0.2">
      <c r="A5" s="7">
        <v>34060</v>
      </c>
      <c r="B5" s="9">
        <v>690.82000700000003</v>
      </c>
      <c r="C5" s="9">
        <f t="shared" si="0"/>
        <v>19.94000200000005</v>
      </c>
      <c r="D5" s="9">
        <v>11.587102869158882</v>
      </c>
      <c r="E5" s="9">
        <f t="shared" si="1"/>
        <v>69.77092389000714</v>
      </c>
      <c r="F5" s="9">
        <v>49513.833171868144</v>
      </c>
      <c r="G5" s="9">
        <v>222.51704018314675</v>
      </c>
      <c r="H5" s="9">
        <f t="shared" si="2"/>
        <v>3.7538244819210968E-2</v>
      </c>
      <c r="I5" s="9">
        <f t="shared" si="3"/>
        <v>5.2895884936932781E-5</v>
      </c>
      <c r="J5" s="9">
        <v>9.6136567834681046E-3</v>
      </c>
      <c r="K5" s="9">
        <v>8.7707204912344919E-2</v>
      </c>
      <c r="L5" s="9">
        <f t="shared" si="4"/>
        <v>1.9856186786913965E-6</v>
      </c>
      <c r="M5" s="9">
        <v>3.0868131868131869</v>
      </c>
      <c r="N5" s="9">
        <v>9.9834128136014923E-3</v>
      </c>
      <c r="O5" s="9">
        <v>3.8836871589081539</v>
      </c>
      <c r="Q5" s="29" t="s">
        <v>12</v>
      </c>
      <c r="R5" s="16">
        <v>8.7707204912344919E-2</v>
      </c>
    </row>
    <row r="6" spans="1:18" x14ac:dyDescent="0.2">
      <c r="A6" s="7">
        <v>34090</v>
      </c>
      <c r="B6" s="9">
        <v>662.75</v>
      </c>
      <c r="C6" s="9">
        <f t="shared" si="0"/>
        <v>-28.070007000000032</v>
      </c>
      <c r="D6" s="9">
        <v>11.587102869158882</v>
      </c>
      <c r="E6" s="9">
        <f t="shared" si="1"/>
        <v>1572.6863631745414</v>
      </c>
      <c r="F6" s="9">
        <v>49513.833171868144</v>
      </c>
      <c r="G6" s="9">
        <v>222.51704018314675</v>
      </c>
      <c r="H6" s="9">
        <f t="shared" si="2"/>
        <v>-0.17822055262158082</v>
      </c>
      <c r="I6" s="9">
        <f t="shared" si="3"/>
        <v>-5.6607419541219875E-3</v>
      </c>
      <c r="J6" s="9">
        <v>9.6136567834681046E-3</v>
      </c>
      <c r="K6" s="9">
        <v>8.7707204912344919E-2</v>
      </c>
      <c r="L6" s="9">
        <f t="shared" si="4"/>
        <v>1.008860559311788E-3</v>
      </c>
      <c r="M6" s="9">
        <v>3.0868131868131869</v>
      </c>
      <c r="N6" s="9">
        <v>9.9834128136014923E-3</v>
      </c>
      <c r="O6" s="9">
        <v>3.8836871589081539</v>
      </c>
      <c r="Q6" s="29" t="s">
        <v>13</v>
      </c>
      <c r="R6" s="16">
        <v>3.8836871589081539</v>
      </c>
    </row>
    <row r="7" spans="1:18" x14ac:dyDescent="0.2">
      <c r="A7" s="7">
        <v>34121</v>
      </c>
      <c r="B7" s="9">
        <v>700.96002199999998</v>
      </c>
      <c r="C7" s="9">
        <f t="shared" si="0"/>
        <v>38.210021999999981</v>
      </c>
      <c r="D7" s="9">
        <v>11.587102869158882</v>
      </c>
      <c r="E7" s="9">
        <f t="shared" si="1"/>
        <v>708.77982304730494</v>
      </c>
      <c r="F7" s="9">
        <v>49513.833171868144</v>
      </c>
      <c r="G7" s="9">
        <v>222.51704018314675</v>
      </c>
      <c r="H7" s="9">
        <f t="shared" si="2"/>
        <v>0.11964440614942844</v>
      </c>
      <c r="I7" s="9">
        <f t="shared" si="3"/>
        <v>1.7126838216067006E-3</v>
      </c>
      <c r="J7" s="9">
        <v>9.6136567834681046E-3</v>
      </c>
      <c r="K7" s="9">
        <v>8.7707204912344919E-2</v>
      </c>
      <c r="L7" s="9">
        <f t="shared" si="4"/>
        <v>2.0491303875786731E-4</v>
      </c>
      <c r="M7" s="9">
        <v>3.0868131868131869</v>
      </c>
      <c r="N7" s="9">
        <v>9.9834128136014923E-3</v>
      </c>
      <c r="O7" s="9">
        <v>3.8836871589081539</v>
      </c>
    </row>
    <row r="8" spans="1:18" x14ac:dyDescent="0.2">
      <c r="A8" s="7">
        <v>34151</v>
      </c>
      <c r="B8" s="9">
        <v>702.01000999999997</v>
      </c>
      <c r="C8" s="9">
        <f t="shared" si="0"/>
        <v>1.0499879999999848</v>
      </c>
      <c r="D8" s="9">
        <v>11.587102869158882</v>
      </c>
      <c r="E8" s="9">
        <f t="shared" si="1"/>
        <v>111.03078976584952</v>
      </c>
      <c r="F8" s="9">
        <v>49513.833171868144</v>
      </c>
      <c r="G8" s="9">
        <v>222.51704018314675</v>
      </c>
      <c r="H8" s="9">
        <f t="shared" si="2"/>
        <v>-4.7354193011403221E-2</v>
      </c>
      <c r="I8" s="9">
        <f t="shared" si="3"/>
        <v>-1.0618797035023006E-4</v>
      </c>
      <c r="J8" s="9">
        <v>9.6136567834681046E-3</v>
      </c>
      <c r="K8" s="9">
        <v>8.7707204912344919E-2</v>
      </c>
      <c r="L8" s="9">
        <f t="shared" si="4"/>
        <v>5.0284456434539568E-6</v>
      </c>
      <c r="M8" s="9">
        <v>3.0868131868131869</v>
      </c>
      <c r="N8" s="9">
        <v>9.9834128136014923E-3</v>
      </c>
      <c r="O8" s="9">
        <v>3.8836871589081539</v>
      </c>
    </row>
    <row r="9" spans="1:18" x14ac:dyDescent="0.2">
      <c r="A9" s="7">
        <v>34182</v>
      </c>
      <c r="B9" s="9">
        <v>706.38000499999998</v>
      </c>
      <c r="C9" s="9">
        <f t="shared" si="0"/>
        <v>4.3699950000000172</v>
      </c>
      <c r="D9" s="9">
        <v>11.587102869158882</v>
      </c>
      <c r="E9" s="9">
        <f t="shared" si="1"/>
        <v>52.086645995074804</v>
      </c>
      <c r="F9" s="9">
        <v>49513.833171868144</v>
      </c>
      <c r="G9" s="9">
        <v>222.51704018314675</v>
      </c>
      <c r="H9" s="9">
        <f t="shared" si="2"/>
        <v>-3.2433955903865566E-2</v>
      </c>
      <c r="I9" s="9">
        <f t="shared" si="3"/>
        <v>-3.411927276000822E-5</v>
      </c>
      <c r="J9" s="9">
        <v>9.6136567834681046E-3</v>
      </c>
      <c r="K9" s="9">
        <v>8.7707204912344919E-2</v>
      </c>
      <c r="L9" s="9">
        <f t="shared" si="4"/>
        <v>1.1066229881700682E-6</v>
      </c>
      <c r="M9" s="9">
        <v>3.0868131868131869</v>
      </c>
      <c r="N9" s="9">
        <v>9.9834128136014923E-3</v>
      </c>
      <c r="O9" s="9">
        <v>3.8836871589081539</v>
      </c>
    </row>
    <row r="10" spans="1:18" x14ac:dyDescent="0.2">
      <c r="A10" s="7">
        <v>34213</v>
      </c>
      <c r="B10" s="9">
        <v>743.65002400000003</v>
      </c>
      <c r="C10" s="9">
        <f t="shared" si="0"/>
        <v>37.270019000000048</v>
      </c>
      <c r="D10" s="9">
        <v>11.587102869158882</v>
      </c>
      <c r="E10" s="9">
        <f t="shared" si="1"/>
        <v>659.6121809838213</v>
      </c>
      <c r="F10" s="9">
        <v>49513.833171868144</v>
      </c>
      <c r="G10" s="9">
        <v>222.51704018314675</v>
      </c>
      <c r="H10" s="9">
        <f t="shared" si="2"/>
        <v>0.11541999709191875</v>
      </c>
      <c r="I10" s="9">
        <f t="shared" si="3"/>
        <v>1.5375993158655782E-3</v>
      </c>
      <c r="J10" s="9">
        <v>9.6136567834681046E-3</v>
      </c>
      <c r="K10" s="9">
        <v>8.7707204912344919E-2</v>
      </c>
      <c r="L10" s="9">
        <f t="shared" si="4"/>
        <v>1.774697085657413E-4</v>
      </c>
      <c r="M10" s="9">
        <v>3.0868131868131869</v>
      </c>
      <c r="N10" s="9">
        <v>9.9834128136014923E-3</v>
      </c>
      <c r="O10" s="9">
        <v>3.8836871589081539</v>
      </c>
    </row>
    <row r="11" spans="1:18" x14ac:dyDescent="0.2">
      <c r="A11" s="7">
        <v>34243</v>
      </c>
      <c r="B11" s="9">
        <v>761.61999500000002</v>
      </c>
      <c r="C11" s="9">
        <f t="shared" si="0"/>
        <v>17.969970999999987</v>
      </c>
      <c r="D11" s="9">
        <v>11.587102869158882</v>
      </c>
      <c r="E11" s="9">
        <f t="shared" si="1"/>
        <v>40.741005575707028</v>
      </c>
      <c r="F11" s="9">
        <v>49513.833171868144</v>
      </c>
      <c r="G11" s="9">
        <v>222.51704018314675</v>
      </c>
      <c r="H11" s="9">
        <f t="shared" si="2"/>
        <v>2.8684850947089571E-2</v>
      </c>
      <c r="I11" s="9">
        <f t="shared" si="3"/>
        <v>2.3602488385764544E-5</v>
      </c>
      <c r="J11" s="9">
        <v>9.6136567834681046E-3</v>
      </c>
      <c r="K11" s="9">
        <v>8.7707204912344919E-2</v>
      </c>
      <c r="L11" s="9">
        <f t="shared" si="4"/>
        <v>6.7703386132606877E-7</v>
      </c>
      <c r="M11" s="9">
        <v>3.0868131868131869</v>
      </c>
      <c r="N11" s="9">
        <v>9.9834128136014923E-3</v>
      </c>
      <c r="O11" s="9">
        <v>3.8836871589081539</v>
      </c>
    </row>
    <row r="12" spans="1:18" x14ac:dyDescent="0.2">
      <c r="A12" s="7">
        <v>34274</v>
      </c>
      <c r="B12" s="9">
        <v>780.36999500000002</v>
      </c>
      <c r="C12" s="9">
        <f t="shared" si="0"/>
        <v>18.75</v>
      </c>
      <c r="D12" s="9">
        <v>11.587102869158882</v>
      </c>
      <c r="E12" s="9">
        <f t="shared" si="1"/>
        <v>51.307095307011927</v>
      </c>
      <c r="F12" s="9">
        <v>49513.833171868144</v>
      </c>
      <c r="G12" s="9">
        <v>222.51704018314675</v>
      </c>
      <c r="H12" s="9">
        <f t="shared" si="2"/>
        <v>3.2190330794196996E-2</v>
      </c>
      <c r="I12" s="9">
        <f t="shared" si="3"/>
        <v>3.3356180772537676E-5</v>
      </c>
      <c r="J12" s="9">
        <v>9.6136567834681046E-3</v>
      </c>
      <c r="K12" s="9">
        <v>8.7707204912344919E-2</v>
      </c>
      <c r="L12" s="9">
        <f t="shared" si="4"/>
        <v>1.0737464930990213E-6</v>
      </c>
      <c r="M12" s="9">
        <v>3.0868131868131869</v>
      </c>
      <c r="N12" s="9">
        <v>9.9834128136014923E-3</v>
      </c>
      <c r="O12" s="9">
        <v>3.8836871589081539</v>
      </c>
    </row>
    <row r="13" spans="1:18" x14ac:dyDescent="0.2">
      <c r="A13" s="7">
        <v>34304</v>
      </c>
      <c r="B13" s="9">
        <v>759.90002400000003</v>
      </c>
      <c r="C13" s="9">
        <f t="shared" si="0"/>
        <v>-20.469970999999987</v>
      </c>
      <c r="D13" s="9">
        <v>11.587102869158882</v>
      </c>
      <c r="E13" s="9">
        <f t="shared" si="1"/>
        <v>1027.6559850527085</v>
      </c>
      <c r="F13" s="9">
        <v>49513.833171868144</v>
      </c>
      <c r="G13" s="9">
        <v>222.51704018314675</v>
      </c>
      <c r="H13" s="9">
        <f t="shared" si="2"/>
        <v>-0.1440657032053532</v>
      </c>
      <c r="I13" s="9">
        <f t="shared" si="3"/>
        <v>-2.990073130187882E-3</v>
      </c>
      <c r="J13" s="9">
        <v>9.6136567834681046E-3</v>
      </c>
      <c r="K13" s="9">
        <v>8.7707204912344919E-2</v>
      </c>
      <c r="L13" s="9">
        <f t="shared" si="4"/>
        <v>4.3076698813594879E-4</v>
      </c>
      <c r="M13" s="9">
        <v>3.0868131868131869</v>
      </c>
      <c r="N13" s="9">
        <v>9.9834128136014923E-3</v>
      </c>
      <c r="O13" s="9">
        <v>3.8836871589081539</v>
      </c>
    </row>
    <row r="14" spans="1:18" x14ac:dyDescent="0.2">
      <c r="A14" s="7">
        <v>34335</v>
      </c>
      <c r="B14" s="9">
        <v>774.10998500000005</v>
      </c>
      <c r="C14" s="9">
        <f t="shared" si="0"/>
        <v>14.209961000000021</v>
      </c>
      <c r="D14" s="9">
        <v>11.587102869158882</v>
      </c>
      <c r="E14" s="9">
        <f t="shared" si="1"/>
        <v>6.8793847745194769</v>
      </c>
      <c r="F14" s="9">
        <v>49513.833171868144</v>
      </c>
      <c r="G14" s="9">
        <v>222.51704018314675</v>
      </c>
      <c r="H14" s="9">
        <f t="shared" si="2"/>
        <v>1.1787223705125451E-2</v>
      </c>
      <c r="I14" s="9">
        <f t="shared" si="3"/>
        <v>1.6377008624928408E-6</v>
      </c>
      <c r="J14" s="9">
        <v>9.6136567834681046E-3</v>
      </c>
      <c r="K14" s="9">
        <v>8.7707204912344919E-2</v>
      </c>
      <c r="L14" s="9">
        <f t="shared" si="4"/>
        <v>1.930394642828001E-8</v>
      </c>
      <c r="M14" s="9">
        <v>3.0868131868131869</v>
      </c>
      <c r="N14" s="9">
        <v>9.9834128136014923E-3</v>
      </c>
      <c r="O14" s="9">
        <v>3.8836871589081539</v>
      </c>
    </row>
    <row r="15" spans="1:18" x14ac:dyDescent="0.2">
      <c r="A15" s="7">
        <v>34366</v>
      </c>
      <c r="B15" s="9">
        <v>798.419983</v>
      </c>
      <c r="C15" s="9">
        <f t="shared" si="0"/>
        <v>24.30999799999995</v>
      </c>
      <c r="D15" s="9">
        <v>11.587102869158882</v>
      </c>
      <c r="E15" s="9">
        <f t="shared" si="1"/>
        <v>161.87206051037938</v>
      </c>
      <c r="F15" s="9">
        <v>49513.833171868144</v>
      </c>
      <c r="G15" s="9">
        <v>222.51704018314675</v>
      </c>
      <c r="H15" s="9">
        <f t="shared" si="2"/>
        <v>5.7177172230806483E-2</v>
      </c>
      <c r="I15" s="9">
        <f t="shared" si="3"/>
        <v>1.8692527098499909E-4</v>
      </c>
      <c r="J15" s="9">
        <v>9.6136567834681046E-3</v>
      </c>
      <c r="K15" s="9">
        <v>8.7707204912344919E-2</v>
      </c>
      <c r="L15" s="9">
        <f t="shared" si="4"/>
        <v>1.0687858413399466E-5</v>
      </c>
      <c r="M15" s="9">
        <v>3.0868131868131869</v>
      </c>
      <c r="N15" s="9">
        <v>9.9834128136014923E-3</v>
      </c>
      <c r="O15" s="9">
        <v>3.8836871589081539</v>
      </c>
    </row>
    <row r="16" spans="1:18" x14ac:dyDescent="0.2">
      <c r="A16" s="7">
        <v>34394</v>
      </c>
      <c r="B16" s="9">
        <v>792.09997599999997</v>
      </c>
      <c r="C16" s="9">
        <f t="shared" si="0"/>
        <v>-6.3200070000000323</v>
      </c>
      <c r="D16" s="9">
        <v>11.587102869158882</v>
      </c>
      <c r="E16" s="9">
        <f t="shared" si="1"/>
        <v>320.66458386612862</v>
      </c>
      <c r="F16" s="9">
        <v>49513.833171868144</v>
      </c>
      <c r="G16" s="9">
        <v>222.51704018314675</v>
      </c>
      <c r="H16" s="9">
        <f t="shared" si="2"/>
        <v>-8.0475229467460732E-2</v>
      </c>
      <c r="I16" s="9">
        <f t="shared" si="3"/>
        <v>-5.2117871543373522E-4</v>
      </c>
      <c r="J16" s="9">
        <v>9.6136567834681046E-3</v>
      </c>
      <c r="K16" s="9">
        <v>8.7707204912344919E-2</v>
      </c>
      <c r="L16" s="9">
        <f t="shared" si="4"/>
        <v>4.1941976718086262E-5</v>
      </c>
      <c r="M16" s="9">
        <v>3.0868131868131869</v>
      </c>
      <c r="N16" s="9">
        <v>9.9834128136014923E-3</v>
      </c>
      <c r="O16" s="9">
        <v>3.8836871589081539</v>
      </c>
    </row>
    <row r="17" spans="1:15" x14ac:dyDescent="0.2">
      <c r="A17" s="7">
        <v>34425</v>
      </c>
      <c r="B17" s="9">
        <v>723.05999799999995</v>
      </c>
      <c r="C17" s="9">
        <f t="shared" si="0"/>
        <v>-69.039978000000019</v>
      </c>
      <c r="D17" s="9">
        <v>11.587102869158882</v>
      </c>
      <c r="E17" s="9">
        <f t="shared" si="1"/>
        <v>6500.7261694818899</v>
      </c>
      <c r="F17" s="9">
        <v>49513.833171868144</v>
      </c>
      <c r="G17" s="9">
        <v>222.51704018314675</v>
      </c>
      <c r="H17" s="9">
        <f t="shared" si="2"/>
        <v>-0.36234115285192225</v>
      </c>
      <c r="I17" s="9">
        <f t="shared" si="3"/>
        <v>-4.7572172537088522E-2</v>
      </c>
      <c r="J17" s="9">
        <v>9.6136567834681046E-3</v>
      </c>
      <c r="K17" s="9">
        <v>8.7707204912344919E-2</v>
      </c>
      <c r="L17" s="9">
        <f t="shared" si="4"/>
        <v>1.7237355840759208E-2</v>
      </c>
      <c r="M17" s="9">
        <v>3.0868131868131869</v>
      </c>
      <c r="N17" s="9">
        <v>9.9834128136014923E-3</v>
      </c>
      <c r="O17" s="9">
        <v>3.8836871589081539</v>
      </c>
    </row>
    <row r="18" spans="1:15" x14ac:dyDescent="0.2">
      <c r="A18" s="7">
        <v>34455</v>
      </c>
      <c r="B18" s="9">
        <v>733.96997099999999</v>
      </c>
      <c r="C18" s="9">
        <f t="shared" si="0"/>
        <v>10.909973000000036</v>
      </c>
      <c r="D18" s="9">
        <v>11.587102869158882</v>
      </c>
      <c r="E18" s="9">
        <f t="shared" si="1"/>
        <v>0.45850485970707483</v>
      </c>
      <c r="F18" s="9">
        <v>49513.833171868144</v>
      </c>
      <c r="G18" s="9">
        <v>222.51704018314675</v>
      </c>
      <c r="H18" s="9">
        <f t="shared" si="2"/>
        <v>-3.0430472587695801E-3</v>
      </c>
      <c r="I18" s="9">
        <f t="shared" si="3"/>
        <v>-2.8179033354599449E-8</v>
      </c>
      <c r="J18" s="9">
        <v>9.6136567834681046E-3</v>
      </c>
      <c r="K18" s="9">
        <v>8.7707204912344919E-2</v>
      </c>
      <c r="L18" s="9">
        <f t="shared" si="4"/>
        <v>8.575013020449042E-11</v>
      </c>
      <c r="M18" s="9">
        <v>3.0868131868131869</v>
      </c>
      <c r="N18" s="9">
        <v>9.9834128136014923E-3</v>
      </c>
      <c r="O18" s="9">
        <v>3.8836871589081539</v>
      </c>
    </row>
    <row r="19" spans="1:15" x14ac:dyDescent="0.2">
      <c r="A19" s="7">
        <v>34486</v>
      </c>
      <c r="B19" s="9">
        <v>733.17999299999997</v>
      </c>
      <c r="C19" s="9">
        <f t="shared" si="0"/>
        <v>-0.78997800000001916</v>
      </c>
      <c r="D19" s="9">
        <v>11.587102869158882</v>
      </c>
      <c r="E19" s="9">
        <f t="shared" si="1"/>
        <v>153.19213084169925</v>
      </c>
      <c r="F19" s="9">
        <v>49513.833171868144</v>
      </c>
      <c r="G19" s="9">
        <v>222.51704018314675</v>
      </c>
      <c r="H19" s="9">
        <f t="shared" si="2"/>
        <v>-5.5623069851062718E-2</v>
      </c>
      <c r="I19" s="9">
        <f t="shared" si="3"/>
        <v>-1.7209365643058901E-4</v>
      </c>
      <c r="J19" s="9">
        <v>9.6136567834681046E-3</v>
      </c>
      <c r="K19" s="9">
        <v>8.7707204912344919E-2</v>
      </c>
      <c r="L19" s="9">
        <f t="shared" si="4"/>
        <v>9.5723774725634409E-6</v>
      </c>
      <c r="M19" s="9">
        <v>3.0868131868131869</v>
      </c>
      <c r="N19" s="9">
        <v>9.9834128136014923E-3</v>
      </c>
      <c r="O19" s="9">
        <v>3.8836871589081539</v>
      </c>
    </row>
    <row r="20" spans="1:15" x14ac:dyDescent="0.2">
      <c r="A20" s="7">
        <v>34516</v>
      </c>
      <c r="B20" s="9">
        <v>706.28997800000002</v>
      </c>
      <c r="C20" s="9">
        <f t="shared" si="0"/>
        <v>-26.890014999999948</v>
      </c>
      <c r="D20" s="9">
        <v>11.587102869158882</v>
      </c>
      <c r="E20" s="9">
        <f t="shared" si="1"/>
        <v>1480.4885995171419</v>
      </c>
      <c r="F20" s="9">
        <v>49513.833171868144</v>
      </c>
      <c r="G20" s="9">
        <v>222.51704018314675</v>
      </c>
      <c r="H20" s="9">
        <f t="shared" si="2"/>
        <v>-0.1729176239154068</v>
      </c>
      <c r="I20" s="9">
        <f t="shared" si="3"/>
        <v>-5.1703242197738645E-3</v>
      </c>
      <c r="J20" s="9">
        <v>9.6136567834681046E-3</v>
      </c>
      <c r="K20" s="9">
        <v>8.7707204912344919E-2</v>
      </c>
      <c r="L20" s="9">
        <f t="shared" si="4"/>
        <v>8.9404017895557608E-4</v>
      </c>
      <c r="M20" s="9">
        <v>3.0868131868131869</v>
      </c>
      <c r="N20" s="9">
        <v>9.9834128136014923E-3</v>
      </c>
      <c r="O20" s="9">
        <v>3.8836871589081539</v>
      </c>
    </row>
    <row r="21" spans="1:15" x14ac:dyDescent="0.2">
      <c r="A21" s="7">
        <v>34547</v>
      </c>
      <c r="B21" s="9">
        <v>722.84002699999996</v>
      </c>
      <c r="C21" s="9">
        <f t="shared" si="0"/>
        <v>16.550048999999944</v>
      </c>
      <c r="D21" s="9">
        <v>11.587102869158882</v>
      </c>
      <c r="E21" s="9">
        <f t="shared" si="1"/>
        <v>24.630834297630276</v>
      </c>
      <c r="F21" s="9">
        <v>49513.833171868144</v>
      </c>
      <c r="G21" s="9">
        <v>222.51704018314675</v>
      </c>
      <c r="H21" s="9">
        <f t="shared" si="2"/>
        <v>2.2303667740485037E-2</v>
      </c>
      <c r="I21" s="9">
        <f t="shared" si="3"/>
        <v>1.1095039692006978E-5</v>
      </c>
      <c r="J21" s="9">
        <v>9.6136567834681046E-3</v>
      </c>
      <c r="K21" s="9">
        <v>8.7707204912344919E-2</v>
      </c>
      <c r="L21" s="9">
        <f t="shared" si="4"/>
        <v>2.474600788580171E-7</v>
      </c>
      <c r="M21" s="9">
        <v>3.0868131868131869</v>
      </c>
      <c r="N21" s="9">
        <v>9.9834128136014923E-3</v>
      </c>
      <c r="O21" s="9">
        <v>3.8836871589081539</v>
      </c>
    </row>
    <row r="22" spans="1:15" x14ac:dyDescent="0.2">
      <c r="A22" s="7">
        <v>34578</v>
      </c>
      <c r="B22" s="9">
        <v>763</v>
      </c>
      <c r="C22" s="9">
        <f t="shared" si="0"/>
        <v>40.159973000000036</v>
      </c>
      <c r="D22" s="9">
        <v>11.587102869158882</v>
      </c>
      <c r="E22" s="9">
        <f t="shared" si="1"/>
        <v>816.40890751391453</v>
      </c>
      <c r="F22" s="9">
        <v>49513.833171868144</v>
      </c>
      <c r="G22" s="9">
        <v>222.51704018314675</v>
      </c>
      <c r="H22" s="9">
        <f t="shared" si="2"/>
        <v>0.12840755974159879</v>
      </c>
      <c r="I22" s="9">
        <f t="shared" si="3"/>
        <v>2.1172482284148525E-3</v>
      </c>
      <c r="J22" s="9">
        <v>9.6136567834681046E-3</v>
      </c>
      <c r="K22" s="9">
        <v>8.7707204912344919E-2</v>
      </c>
      <c r="L22" s="9">
        <f t="shared" si="4"/>
        <v>2.7187067837797441E-4</v>
      </c>
      <c r="M22" s="9">
        <v>3.0868131868131869</v>
      </c>
      <c r="N22" s="9">
        <v>9.9834128136014923E-3</v>
      </c>
      <c r="O22" s="9">
        <v>3.8836871589081539</v>
      </c>
    </row>
    <row r="23" spans="1:15" x14ac:dyDescent="0.2">
      <c r="A23" s="7">
        <v>34608</v>
      </c>
      <c r="B23" s="9">
        <v>764.46997099999999</v>
      </c>
      <c r="C23" s="9">
        <f t="shared" si="0"/>
        <v>1.4699709999999868</v>
      </c>
      <c r="D23" s="9">
        <v>11.587102869158882</v>
      </c>
      <c r="E23" s="9">
        <f t="shared" si="1"/>
        <v>102.35635725795055</v>
      </c>
      <c r="F23" s="9">
        <v>49513.833171868144</v>
      </c>
      <c r="G23" s="9">
        <v>222.51704018314675</v>
      </c>
      <c r="H23" s="9">
        <f t="shared" si="2"/>
        <v>-4.5466773514656687E-2</v>
      </c>
      <c r="I23" s="9">
        <f t="shared" si="3"/>
        <v>-9.399016426538031E-5</v>
      </c>
      <c r="J23" s="9">
        <v>9.6136567834681046E-3</v>
      </c>
      <c r="K23" s="9">
        <v>8.7707204912344919E-2</v>
      </c>
      <c r="L23" s="9">
        <f t="shared" si="4"/>
        <v>4.2734295112594255E-6</v>
      </c>
      <c r="M23" s="9">
        <v>3.0868131868131869</v>
      </c>
      <c r="N23" s="9">
        <v>9.9834128136014923E-3</v>
      </c>
      <c r="O23" s="9">
        <v>3.8836871589081539</v>
      </c>
    </row>
    <row r="24" spans="1:15" x14ac:dyDescent="0.2">
      <c r="A24" s="7">
        <v>34639</v>
      </c>
      <c r="B24" s="9">
        <v>776.25</v>
      </c>
      <c r="C24" s="9">
        <f t="shared" si="0"/>
        <v>11.780029000000013</v>
      </c>
      <c r="D24" s="9">
        <v>11.587102869158882</v>
      </c>
      <c r="E24" s="9">
        <f t="shared" si="1"/>
        <v>3.7220491961329441E-2</v>
      </c>
      <c r="F24" s="9">
        <v>49513.833171868144</v>
      </c>
      <c r="G24" s="9">
        <v>222.51704018314675</v>
      </c>
      <c r="H24" s="9">
        <f t="shared" si="2"/>
        <v>8.6701733351450397E-4</v>
      </c>
      <c r="I24" s="9">
        <f t="shared" si="3"/>
        <v>6.5175345201802944E-10</v>
      </c>
      <c r="J24" s="9">
        <v>9.6136567834681046E-3</v>
      </c>
      <c r="K24" s="9">
        <v>8.7707204912344919E-2</v>
      </c>
      <c r="L24" s="9">
        <f t="shared" si="4"/>
        <v>5.650815400775451E-13</v>
      </c>
      <c r="M24" s="9">
        <v>3.0868131868131869</v>
      </c>
      <c r="N24" s="9">
        <v>9.9834128136014923E-3</v>
      </c>
      <c r="O24" s="9">
        <v>3.8836871589081539</v>
      </c>
    </row>
    <row r="25" spans="1:15" x14ac:dyDescent="0.2">
      <c r="A25" s="7">
        <v>34669</v>
      </c>
      <c r="B25" s="9">
        <v>748.830017</v>
      </c>
      <c r="C25" s="9">
        <f t="shared" si="0"/>
        <v>-27.419983000000002</v>
      </c>
      <c r="D25" s="9">
        <v>11.587102869158882</v>
      </c>
      <c r="E25" s="9">
        <f t="shared" si="1"/>
        <v>1521.5527480039348</v>
      </c>
      <c r="F25" s="9">
        <v>49513.833171868144</v>
      </c>
      <c r="G25" s="9">
        <v>222.51704018314675</v>
      </c>
      <c r="H25" s="9">
        <f t="shared" si="2"/>
        <v>-0.17529932016466418</v>
      </c>
      <c r="I25" s="9">
        <f t="shared" si="3"/>
        <v>-5.3869221030398932E-3</v>
      </c>
      <c r="J25" s="9">
        <v>9.6136567834681046E-3</v>
      </c>
      <c r="K25" s="9">
        <v>8.7707204912344919E-2</v>
      </c>
      <c r="L25" s="9">
        <f t="shared" si="4"/>
        <v>9.4432378244289623E-4</v>
      </c>
      <c r="M25" s="9">
        <v>3.0868131868131869</v>
      </c>
      <c r="N25" s="9">
        <v>9.9834128136014923E-3</v>
      </c>
      <c r="O25" s="9">
        <v>3.8836871589081539</v>
      </c>
    </row>
    <row r="26" spans="1:15" x14ac:dyDescent="0.2">
      <c r="A26" s="7">
        <v>34700</v>
      </c>
      <c r="B26" s="9">
        <v>751.30999799999995</v>
      </c>
      <c r="C26" s="9">
        <f t="shared" si="0"/>
        <v>2.4799809999999525</v>
      </c>
      <c r="D26" s="9">
        <v>11.587102869158882</v>
      </c>
      <c r="E26" s="9">
        <f t="shared" si="1"/>
        <v>82.939668739712829</v>
      </c>
      <c r="F26" s="9">
        <v>49513.833171868144</v>
      </c>
      <c r="G26" s="9">
        <v>222.51704018314675</v>
      </c>
      <c r="H26" s="9">
        <f t="shared" si="2"/>
        <v>-4.092775034965028E-2</v>
      </c>
      <c r="I26" s="9">
        <f t="shared" si="3"/>
        <v>-6.8557286697615329E-5</v>
      </c>
      <c r="J26" s="9">
        <v>9.6136567834681046E-3</v>
      </c>
      <c r="K26" s="9">
        <v>8.7707204912344919E-2</v>
      </c>
      <c r="L26" s="9">
        <f t="shared" si="4"/>
        <v>2.8058955146094001E-6</v>
      </c>
      <c r="M26" s="9">
        <v>3.0868131868131869</v>
      </c>
      <c r="N26" s="9">
        <v>9.9834128136014923E-3</v>
      </c>
      <c r="O26" s="9">
        <v>3.8836871589081539</v>
      </c>
    </row>
    <row r="27" spans="1:15" x14ac:dyDescent="0.2">
      <c r="A27" s="7">
        <v>34731</v>
      </c>
      <c r="B27" s="9">
        <v>756.67999299999997</v>
      </c>
      <c r="C27" s="9">
        <f t="shared" si="0"/>
        <v>5.3699950000000172</v>
      </c>
      <c r="D27" s="9">
        <v>11.587102869158882</v>
      </c>
      <c r="E27" s="9">
        <f t="shared" si="1"/>
        <v>38.652430256757079</v>
      </c>
      <c r="F27" s="9">
        <v>49513.833171868144</v>
      </c>
      <c r="G27" s="9">
        <v>222.51704018314675</v>
      </c>
      <c r="H27" s="9">
        <f t="shared" si="2"/>
        <v>-2.7939918057699128E-2</v>
      </c>
      <c r="I27" s="9">
        <f t="shared" si="3"/>
        <v>-2.1810990281364576E-5</v>
      </c>
      <c r="J27" s="9">
        <v>9.6136567834681046E-3</v>
      </c>
      <c r="K27" s="9">
        <v>8.7707204912344919E-2</v>
      </c>
      <c r="L27" s="9">
        <f t="shared" si="4"/>
        <v>6.0939728121859837E-7</v>
      </c>
      <c r="M27" s="9">
        <v>3.0868131868131869</v>
      </c>
      <c r="N27" s="9">
        <v>9.9834128136014923E-3</v>
      </c>
      <c r="O27" s="9">
        <v>3.8836871589081539</v>
      </c>
    </row>
    <row r="28" spans="1:15" x14ac:dyDescent="0.2">
      <c r="A28" s="7">
        <v>34759</v>
      </c>
      <c r="B28" s="9">
        <v>794.330017</v>
      </c>
      <c r="C28" s="9">
        <f t="shared" si="0"/>
        <v>37.65002400000003</v>
      </c>
      <c r="D28" s="9">
        <v>11.587102869158882</v>
      </c>
      <c r="E28" s="9">
        <f t="shared" si="1"/>
        <v>679.27585787244595</v>
      </c>
      <c r="F28" s="9">
        <v>49513.833171868144</v>
      </c>
      <c r="G28" s="9">
        <v>222.51704018314675</v>
      </c>
      <c r="H28" s="9">
        <f t="shared" si="2"/>
        <v>0.11712775394365114</v>
      </c>
      <c r="I28" s="9">
        <f t="shared" si="3"/>
        <v>1.6068652019846142E-3</v>
      </c>
      <c r="J28" s="9">
        <v>9.6136567834681046E-3</v>
      </c>
      <c r="K28" s="9">
        <v>8.7707204912344919E-2</v>
      </c>
      <c r="L28" s="9">
        <f t="shared" si="4"/>
        <v>1.8820851199866919E-4</v>
      </c>
      <c r="M28" s="9">
        <v>3.0868131868131869</v>
      </c>
      <c r="N28" s="9">
        <v>9.9834128136014923E-3</v>
      </c>
      <c r="O28" s="9">
        <v>3.8836871589081539</v>
      </c>
    </row>
    <row r="29" spans="1:15" x14ac:dyDescent="0.2">
      <c r="A29" s="7">
        <v>34790</v>
      </c>
      <c r="B29" s="9">
        <v>816.05999799999995</v>
      </c>
      <c r="C29" s="9">
        <f t="shared" si="0"/>
        <v>21.729980999999952</v>
      </c>
      <c r="D29" s="9">
        <v>11.587102869158882</v>
      </c>
      <c r="E29" s="9">
        <f t="shared" si="1"/>
        <v>102.87797677709406</v>
      </c>
      <c r="F29" s="9">
        <v>49513.833171868144</v>
      </c>
      <c r="G29" s="9">
        <v>222.51704018314675</v>
      </c>
      <c r="H29" s="9">
        <f t="shared" si="2"/>
        <v>4.5582478189053692E-2</v>
      </c>
      <c r="I29" s="9">
        <f t="shared" si="3"/>
        <v>9.4709555535688514E-5</v>
      </c>
      <c r="J29" s="9">
        <v>9.6136567834681046E-3</v>
      </c>
      <c r="K29" s="9">
        <v>8.7707204912344919E-2</v>
      </c>
      <c r="L29" s="9">
        <f t="shared" si="4"/>
        <v>4.3170962495004906E-6</v>
      </c>
      <c r="M29" s="9">
        <v>3.0868131868131869</v>
      </c>
      <c r="N29" s="9">
        <v>9.9834128136014923E-3</v>
      </c>
      <c r="O29" s="9">
        <v>3.8836871589081539</v>
      </c>
    </row>
    <row r="30" spans="1:15" x14ac:dyDescent="0.2">
      <c r="A30" s="7">
        <v>34820</v>
      </c>
      <c r="B30" s="9">
        <v>844.71997099999999</v>
      </c>
      <c r="C30" s="9">
        <f t="shared" si="0"/>
        <v>28.659973000000036</v>
      </c>
      <c r="D30" s="9">
        <v>11.587102869158882</v>
      </c>
      <c r="E30" s="9">
        <f t="shared" si="1"/>
        <v>291.48289450456804</v>
      </c>
      <c r="F30" s="9">
        <v>49513.833171868144</v>
      </c>
      <c r="G30" s="9">
        <v>222.51704018314675</v>
      </c>
      <c r="H30" s="9">
        <f t="shared" si="2"/>
        <v>7.6726124510684723E-2</v>
      </c>
      <c r="I30" s="9">
        <f t="shared" si="3"/>
        <v>4.5167888292677836E-4</v>
      </c>
      <c r="J30" s="9">
        <v>9.6136567834681046E-3</v>
      </c>
      <c r="K30" s="9">
        <v>8.7707204912344919E-2</v>
      </c>
      <c r="L30" s="9">
        <f t="shared" si="4"/>
        <v>3.465557021028698E-5</v>
      </c>
      <c r="M30" s="9">
        <v>3.0868131868131869</v>
      </c>
      <c r="N30" s="9">
        <v>9.9834128136014923E-3</v>
      </c>
      <c r="O30" s="9">
        <v>3.8836871589081539</v>
      </c>
    </row>
    <row r="31" spans="1:15" x14ac:dyDescent="0.2">
      <c r="A31" s="7">
        <v>34851</v>
      </c>
      <c r="B31" s="9">
        <v>865.669983</v>
      </c>
      <c r="C31" s="9">
        <f t="shared" si="0"/>
        <v>20.950012000000015</v>
      </c>
      <c r="D31" s="9">
        <v>11.587102869158882</v>
      </c>
      <c r="E31" s="9">
        <f t="shared" si="1"/>
        <v>87.664067392388276</v>
      </c>
      <c r="F31" s="9">
        <v>49513.833171868144</v>
      </c>
      <c r="G31" s="9">
        <v>222.51704018314675</v>
      </c>
      <c r="H31" s="9">
        <f t="shared" si="2"/>
        <v>4.2077267984217383E-2</v>
      </c>
      <c r="I31" s="9">
        <f t="shared" si="3"/>
        <v>7.4497654896809148E-5</v>
      </c>
      <c r="J31" s="9">
        <v>9.6136567834681046E-3</v>
      </c>
      <c r="K31" s="9">
        <v>8.7707204912344919E-2</v>
      </c>
      <c r="L31" s="9">
        <f t="shared" si="4"/>
        <v>3.1346577892887827E-6</v>
      </c>
      <c r="M31" s="9">
        <v>3.0868131868131869</v>
      </c>
      <c r="N31" s="9">
        <v>9.9834128136014923E-3</v>
      </c>
      <c r="O31" s="9">
        <v>3.8836871589081539</v>
      </c>
    </row>
    <row r="32" spans="1:15" x14ac:dyDescent="0.2">
      <c r="A32" s="7">
        <v>34881</v>
      </c>
      <c r="B32" s="9">
        <v>933.98999000000003</v>
      </c>
      <c r="C32" s="9">
        <f t="shared" si="0"/>
        <v>68.320007000000032</v>
      </c>
      <c r="D32" s="9">
        <v>11.587102869158882</v>
      </c>
      <c r="E32" s="9">
        <f t="shared" si="1"/>
        <v>3218.6224111192128</v>
      </c>
      <c r="F32" s="9">
        <v>49513.833171868144</v>
      </c>
      <c r="G32" s="9">
        <v>222.51704018314675</v>
      </c>
      <c r="H32" s="9">
        <f t="shared" si="2"/>
        <v>0.25495981828693248</v>
      </c>
      <c r="I32" s="9">
        <f t="shared" si="3"/>
        <v>1.6573537787404578E-2</v>
      </c>
      <c r="J32" s="9">
        <v>9.6136567834681046E-3</v>
      </c>
      <c r="K32" s="9">
        <v>8.7707204912344919E-2</v>
      </c>
      <c r="L32" s="9">
        <f t="shared" si="4"/>
        <v>4.2255861826482801E-3</v>
      </c>
      <c r="M32" s="9">
        <v>3.0868131868131869</v>
      </c>
      <c r="N32" s="9">
        <v>9.9834128136014923E-3</v>
      </c>
      <c r="O32" s="9">
        <v>3.8836871589081539</v>
      </c>
    </row>
    <row r="33" spans="1:15" x14ac:dyDescent="0.2">
      <c r="A33" s="7">
        <v>34912</v>
      </c>
      <c r="B33" s="9">
        <v>1001.570007</v>
      </c>
      <c r="C33" s="9">
        <f t="shared" si="0"/>
        <v>67.580016999999998</v>
      </c>
      <c r="D33" s="9">
        <v>11.587102869158882</v>
      </c>
      <c r="E33" s="9">
        <f t="shared" si="1"/>
        <v>3135.2064328637466</v>
      </c>
      <c r="F33" s="9">
        <v>49513.833171868144</v>
      </c>
      <c r="G33" s="9">
        <v>222.51704018314675</v>
      </c>
      <c r="H33" s="9">
        <f t="shared" si="2"/>
        <v>0.25163427522114762</v>
      </c>
      <c r="I33" s="9">
        <f t="shared" si="3"/>
        <v>1.5933434110501982E-2</v>
      </c>
      <c r="J33" s="9">
        <v>9.6136567834681046E-3</v>
      </c>
      <c r="K33" s="9">
        <v>8.7707204912344919E-2</v>
      </c>
      <c r="L33" s="9">
        <f t="shared" si="4"/>
        <v>4.0093981441800776E-3</v>
      </c>
      <c r="M33" s="9">
        <v>3.0868131868131869</v>
      </c>
      <c r="N33" s="9">
        <v>9.9834128136014923E-3</v>
      </c>
      <c r="O33" s="9">
        <v>3.8836871589081539</v>
      </c>
    </row>
    <row r="34" spans="1:15" x14ac:dyDescent="0.2">
      <c r="A34" s="7">
        <v>34943</v>
      </c>
      <c r="B34" s="9">
        <v>1019.419983</v>
      </c>
      <c r="C34" s="9">
        <f t="shared" si="0"/>
        <v>17.84997599999997</v>
      </c>
      <c r="D34" s="9">
        <v>11.587102869158882</v>
      </c>
      <c r="E34" s="9">
        <f t="shared" si="1"/>
        <v>39.223579853011252</v>
      </c>
      <c r="F34" s="9">
        <v>49513.833171868144</v>
      </c>
      <c r="G34" s="9">
        <v>222.51704018314675</v>
      </c>
      <c r="H34" s="9">
        <f t="shared" si="2"/>
        <v>2.8145588875738752E-2</v>
      </c>
      <c r="I34" s="9">
        <f t="shared" si="3"/>
        <v>2.2296208595798998E-5</v>
      </c>
      <c r="J34" s="9">
        <v>9.6136567834681046E-3</v>
      </c>
      <c r="K34" s="9">
        <v>8.7707204912344919E-2</v>
      </c>
      <c r="L34" s="9">
        <f t="shared" si="4"/>
        <v>6.2753992062507103E-7</v>
      </c>
      <c r="M34" s="9">
        <v>3.0868131868131869</v>
      </c>
      <c r="N34" s="9">
        <v>9.9834128136014923E-3</v>
      </c>
      <c r="O34" s="9">
        <v>3.8836871589081539</v>
      </c>
    </row>
    <row r="35" spans="1:15" x14ac:dyDescent="0.2">
      <c r="A35" s="7">
        <v>34973</v>
      </c>
      <c r="B35" s="9">
        <v>1041.3900149999999</v>
      </c>
      <c r="C35" s="9">
        <f t="shared" si="0"/>
        <v>21.970031999999946</v>
      </c>
      <c r="D35" s="9">
        <v>11.587102869158882</v>
      </c>
      <c r="E35" s="9">
        <f t="shared" si="1"/>
        <v>107.805217336068</v>
      </c>
      <c r="F35" s="9">
        <v>49513.833171868144</v>
      </c>
      <c r="G35" s="9">
        <v>222.51704018314675</v>
      </c>
      <c r="H35" s="9">
        <f t="shared" si="2"/>
        <v>4.666127646806377E-2</v>
      </c>
      <c r="I35" s="9">
        <f t="shared" si="3"/>
        <v>1.0159441773286118E-4</v>
      </c>
      <c r="J35" s="9">
        <v>9.6136567834681046E-3</v>
      </c>
      <c r="K35" s="9">
        <v>8.7707204912344919E-2</v>
      </c>
      <c r="L35" s="9">
        <f t="shared" si="4"/>
        <v>4.740525213444996E-6</v>
      </c>
      <c r="M35" s="9">
        <v>3.0868131868131869</v>
      </c>
      <c r="N35" s="9">
        <v>9.9834128136014923E-3</v>
      </c>
      <c r="O35" s="9">
        <v>3.8836871589081539</v>
      </c>
    </row>
    <row r="36" spans="1:15" x14ac:dyDescent="0.2">
      <c r="A36" s="7">
        <v>35004</v>
      </c>
      <c r="B36" s="9">
        <v>1037.3000489999999</v>
      </c>
      <c r="C36" s="9">
        <f t="shared" si="0"/>
        <v>-4.089966000000004</v>
      </c>
      <c r="D36" s="9">
        <v>11.587102869158882</v>
      </c>
      <c r="E36" s="9">
        <f t="shared" si="1"/>
        <v>245.77048832835067</v>
      </c>
      <c r="F36" s="9">
        <v>49513.833171868144</v>
      </c>
      <c r="G36" s="9">
        <v>222.51704018314675</v>
      </c>
      <c r="H36" s="9">
        <f t="shared" si="2"/>
        <v>-7.0453340814957743E-2</v>
      </c>
      <c r="I36" s="9">
        <f t="shared" si="3"/>
        <v>-3.4970736190737499E-4</v>
      </c>
      <c r="J36" s="9">
        <v>9.6136567834681046E-3</v>
      </c>
      <c r="K36" s="9">
        <v>8.7707204912344919E-2</v>
      </c>
      <c r="L36" s="9">
        <f t="shared" si="4"/>
        <v>2.4638051953960062E-5</v>
      </c>
      <c r="M36" s="9">
        <v>3.0868131868131869</v>
      </c>
      <c r="N36" s="9">
        <v>9.9834128136014923E-3</v>
      </c>
      <c r="O36" s="9">
        <v>3.8836871589081539</v>
      </c>
    </row>
    <row r="37" spans="1:15" x14ac:dyDescent="0.2">
      <c r="A37" s="7">
        <v>35034</v>
      </c>
      <c r="B37" s="9">
        <v>1060.660034</v>
      </c>
      <c r="C37" s="9">
        <f t="shared" si="0"/>
        <v>23.359985000000052</v>
      </c>
      <c r="D37" s="9">
        <v>11.587102869158882</v>
      </c>
      <c r="E37" s="9">
        <f t="shared" si="1"/>
        <v>138.60075366667934</v>
      </c>
      <c r="F37" s="9">
        <v>49513.833171868144</v>
      </c>
      <c r="G37" s="9">
        <v>222.51704018314675</v>
      </c>
      <c r="H37" s="9">
        <f t="shared" si="2"/>
        <v>5.2907777854456821E-2</v>
      </c>
      <c r="I37" s="9">
        <f t="shared" si="3"/>
        <v>1.4810119547810173E-4</v>
      </c>
      <c r="J37" s="9">
        <v>9.6136567834681046E-3</v>
      </c>
      <c r="K37" s="9">
        <v>8.7707204912344919E-2</v>
      </c>
      <c r="L37" s="9">
        <f t="shared" si="4"/>
        <v>7.835705150334891E-6</v>
      </c>
      <c r="M37" s="9">
        <v>3.0868131868131869</v>
      </c>
      <c r="N37" s="9">
        <v>9.9834128136014923E-3</v>
      </c>
      <c r="O37" s="9">
        <v>3.8836871589081539</v>
      </c>
    </row>
    <row r="38" spans="1:15" x14ac:dyDescent="0.2">
      <c r="A38" s="7">
        <v>35065</v>
      </c>
      <c r="B38" s="9">
        <v>1052.829956</v>
      </c>
      <c r="C38" s="9">
        <f t="shared" si="0"/>
        <v>-7.8300779999999577</v>
      </c>
      <c r="D38" s="9">
        <v>11.587102869158882</v>
      </c>
      <c r="E38" s="9">
        <f t="shared" si="1"/>
        <v>377.02691290562808</v>
      </c>
      <c r="F38" s="9">
        <v>49513.833171868144</v>
      </c>
      <c r="G38" s="9">
        <v>222.51704018314675</v>
      </c>
      <c r="H38" s="9">
        <f t="shared" si="2"/>
        <v>-8.7261545691858802E-2</v>
      </c>
      <c r="I38" s="9">
        <f t="shared" si="3"/>
        <v>-6.6445978992124208E-4</v>
      </c>
      <c r="J38" s="9">
        <v>9.6136567834681046E-3</v>
      </c>
      <c r="K38" s="9">
        <v>8.7707204912344919E-2</v>
      </c>
      <c r="L38" s="9">
        <f t="shared" si="4"/>
        <v>5.7981788318615368E-5</v>
      </c>
      <c r="M38" s="9">
        <v>3.0868131868131869</v>
      </c>
      <c r="N38" s="9">
        <v>9.9834128136014923E-3</v>
      </c>
      <c r="O38" s="9">
        <v>3.8836871589081539</v>
      </c>
    </row>
    <row r="39" spans="1:15" x14ac:dyDescent="0.2">
      <c r="A39" s="7">
        <v>35096</v>
      </c>
      <c r="B39" s="9">
        <v>1058.26001</v>
      </c>
      <c r="C39" s="9">
        <f t="shared" si="0"/>
        <v>5.4300539999999273</v>
      </c>
      <c r="D39" s="9">
        <v>11.587102869158882</v>
      </c>
      <c r="E39" s="9">
        <f t="shared" si="1"/>
        <v>37.909250777211554</v>
      </c>
      <c r="F39" s="9">
        <v>49513.833171868144</v>
      </c>
      <c r="G39" s="9">
        <v>222.51704018314675</v>
      </c>
      <c r="H39" s="9">
        <f t="shared" si="2"/>
        <v>-2.7670010638696622E-2</v>
      </c>
      <c r="I39" s="9">
        <f t="shared" si="3"/>
        <v>-2.1184976098890171E-5</v>
      </c>
      <c r="J39" s="9">
        <v>9.6136567834681046E-3</v>
      </c>
      <c r="K39" s="9">
        <v>8.7707204912344919E-2</v>
      </c>
      <c r="L39" s="9">
        <f t="shared" si="4"/>
        <v>5.861885140368247E-7</v>
      </c>
      <c r="M39" s="9">
        <v>3.0868131868131869</v>
      </c>
      <c r="N39" s="9">
        <v>9.9834128136014923E-3</v>
      </c>
      <c r="O39" s="9">
        <v>3.8836871589081539</v>
      </c>
    </row>
    <row r="40" spans="1:15" x14ac:dyDescent="0.2">
      <c r="A40" s="7">
        <v>35125</v>
      </c>
      <c r="B40" s="9">
        <v>1098.9399410000001</v>
      </c>
      <c r="C40" s="9">
        <f t="shared" si="0"/>
        <v>40.679931000000124</v>
      </c>
      <c r="D40" s="9">
        <v>11.587102869158882</v>
      </c>
      <c r="E40" s="9">
        <f t="shared" si="1"/>
        <v>846.39264865066741</v>
      </c>
      <c r="F40" s="9">
        <v>49513.833171868144</v>
      </c>
      <c r="G40" s="9">
        <v>222.51704018314675</v>
      </c>
      <c r="H40" s="9">
        <f t="shared" si="2"/>
        <v>0.13074427067201619</v>
      </c>
      <c r="I40" s="9">
        <f t="shared" si="3"/>
        <v>2.2349509714966057E-3</v>
      </c>
      <c r="J40" s="9">
        <v>9.6136567834681046E-3</v>
      </c>
      <c r="K40" s="9">
        <v>8.7707204912344919E-2</v>
      </c>
      <c r="L40" s="9">
        <f t="shared" si="4"/>
        <v>2.9220703475603773E-4</v>
      </c>
      <c r="M40" s="9">
        <v>3.0868131868131869</v>
      </c>
      <c r="N40" s="9">
        <v>9.9834128136014923E-3</v>
      </c>
      <c r="O40" s="9">
        <v>3.8836871589081539</v>
      </c>
    </row>
    <row r="41" spans="1:15" x14ac:dyDescent="0.2">
      <c r="A41" s="7">
        <v>35156</v>
      </c>
      <c r="B41" s="9">
        <v>1105.7700199999999</v>
      </c>
      <c r="C41" s="9">
        <f t="shared" si="0"/>
        <v>6.8300789999998415</v>
      </c>
      <c r="D41" s="9">
        <v>11.587102869158882</v>
      </c>
      <c r="E41" s="9">
        <f t="shared" si="1"/>
        <v>22.629276091748846</v>
      </c>
      <c r="F41" s="9">
        <v>49513.833171868144</v>
      </c>
      <c r="G41" s="9">
        <v>222.51704018314675</v>
      </c>
      <c r="H41" s="9">
        <f t="shared" si="2"/>
        <v>-2.1378245303117837E-2</v>
      </c>
      <c r="I41" s="9">
        <f t="shared" si="3"/>
        <v>-9.7704860304826566E-6</v>
      </c>
      <c r="J41" s="9">
        <v>9.6136567834681046E-3</v>
      </c>
      <c r="K41" s="9">
        <v>8.7707204912344919E-2</v>
      </c>
      <c r="L41" s="9">
        <f t="shared" si="4"/>
        <v>2.0887584709034429E-7</v>
      </c>
      <c r="M41" s="9">
        <v>3.0868131868131869</v>
      </c>
      <c r="N41" s="9">
        <v>9.9834128136014923E-3</v>
      </c>
      <c r="O41" s="9">
        <v>3.8836871589081539</v>
      </c>
    </row>
    <row r="42" spans="1:15" x14ac:dyDescent="0.2">
      <c r="A42" s="7">
        <v>35186</v>
      </c>
      <c r="B42" s="9">
        <v>1190.4799800000001</v>
      </c>
      <c r="C42" s="9">
        <f t="shared" si="0"/>
        <v>84.709960000000137</v>
      </c>
      <c r="D42" s="9">
        <v>11.587102869158882</v>
      </c>
      <c r="E42" s="9">
        <f t="shared" si="1"/>
        <v>5346.9522349774215</v>
      </c>
      <c r="F42" s="9">
        <v>49513.833171868144</v>
      </c>
      <c r="G42" s="9">
        <v>222.51704018314675</v>
      </c>
      <c r="H42" s="9">
        <f t="shared" si="2"/>
        <v>0.32861688736582212</v>
      </c>
      <c r="I42" s="9">
        <f t="shared" si="3"/>
        <v>3.5487028327072082E-2</v>
      </c>
      <c r="J42" s="9">
        <v>9.6136567834681046E-3</v>
      </c>
      <c r="K42" s="9">
        <v>8.7707204912344919E-2</v>
      </c>
      <c r="L42" s="9">
        <f t="shared" si="4"/>
        <v>1.1661636790705185E-2</v>
      </c>
      <c r="M42" s="9">
        <v>3.0868131868131869</v>
      </c>
      <c r="N42" s="9">
        <v>9.9834128136014923E-3</v>
      </c>
      <c r="O42" s="9">
        <v>3.8836871589081539</v>
      </c>
    </row>
    <row r="43" spans="1:15" x14ac:dyDescent="0.2">
      <c r="A43" s="7">
        <v>35217</v>
      </c>
      <c r="B43" s="9">
        <v>1242.540039</v>
      </c>
      <c r="C43" s="9">
        <f t="shared" si="0"/>
        <v>52.06005899999991</v>
      </c>
      <c r="D43" s="9">
        <v>11.587102869158882</v>
      </c>
      <c r="E43" s="9">
        <f t="shared" si="1"/>
        <v>1638.0601779689823</v>
      </c>
      <c r="F43" s="9">
        <v>49513.833171868144</v>
      </c>
      <c r="G43" s="9">
        <v>222.51704018314675</v>
      </c>
      <c r="H43" s="9">
        <f t="shared" si="2"/>
        <v>0.18188699659823362</v>
      </c>
      <c r="I43" s="9">
        <f t="shared" si="3"/>
        <v>6.0173455968104148E-3</v>
      </c>
      <c r="J43" s="9">
        <v>9.6136567834681046E-3</v>
      </c>
      <c r="K43" s="9">
        <v>8.7707204912344919E-2</v>
      </c>
      <c r="L43" s="9">
        <f t="shared" si="4"/>
        <v>1.0944769180974518E-3</v>
      </c>
      <c r="M43" s="9">
        <v>3.0868131868131869</v>
      </c>
      <c r="N43" s="9">
        <v>9.9834128136014923E-3</v>
      </c>
      <c r="O43" s="9">
        <v>3.8836871589081539</v>
      </c>
    </row>
    <row r="44" spans="1:15" x14ac:dyDescent="0.2">
      <c r="A44" s="7">
        <v>35247</v>
      </c>
      <c r="B44" s="9">
        <v>1185.6400149999999</v>
      </c>
      <c r="C44" s="9">
        <f t="shared" si="0"/>
        <v>-56.90002400000003</v>
      </c>
      <c r="D44" s="9">
        <v>11.587102869158882</v>
      </c>
      <c r="E44" s="9">
        <f t="shared" si="1"/>
        <v>4690.4865467922691</v>
      </c>
      <c r="F44" s="9">
        <v>49513.833171868144</v>
      </c>
      <c r="G44" s="9">
        <v>222.51704018314675</v>
      </c>
      <c r="H44" s="9">
        <f t="shared" si="2"/>
        <v>-0.30778374012520265</v>
      </c>
      <c r="I44" s="9">
        <f t="shared" si="3"/>
        <v>-2.9156609373537663E-2</v>
      </c>
      <c r="J44" s="9">
        <v>9.6136567834681046E-3</v>
      </c>
      <c r="K44" s="9">
        <v>8.7707204912344919E-2</v>
      </c>
      <c r="L44" s="9">
        <f t="shared" si="4"/>
        <v>8.973930282356964E-3</v>
      </c>
      <c r="M44" s="9">
        <v>3.0868131868131869</v>
      </c>
      <c r="N44" s="9">
        <v>9.9834128136014923E-3</v>
      </c>
      <c r="O44" s="9">
        <v>3.8836871589081539</v>
      </c>
    </row>
    <row r="45" spans="1:15" x14ac:dyDescent="0.2">
      <c r="A45" s="7">
        <v>35278</v>
      </c>
      <c r="B45" s="9">
        <v>1081.339966</v>
      </c>
      <c r="C45" s="9">
        <f t="shared" si="0"/>
        <v>-104.30004899999994</v>
      </c>
      <c r="D45" s="9">
        <v>11.587102869158882</v>
      </c>
      <c r="E45" s="9">
        <f t="shared" si="1"/>
        <v>13429.831968345483</v>
      </c>
      <c r="F45" s="9">
        <v>49513.833171868144</v>
      </c>
      <c r="G45" s="9">
        <v>222.51704018314675</v>
      </c>
      <c r="H45" s="9">
        <f t="shared" si="2"/>
        <v>-0.5208012463844377</v>
      </c>
      <c r="I45" s="9">
        <f t="shared" si="3"/>
        <v>-0.14125897309485164</v>
      </c>
      <c r="J45" s="9">
        <v>9.6136567834681046E-3</v>
      </c>
      <c r="K45" s="9">
        <v>8.7707204912344919E-2</v>
      </c>
      <c r="L45" s="9">
        <f t="shared" si="4"/>
        <v>7.3567849250784481E-2</v>
      </c>
      <c r="M45" s="9">
        <v>3.0868131868131869</v>
      </c>
      <c r="N45" s="9">
        <v>9.9834128136014923E-3</v>
      </c>
      <c r="O45" s="9">
        <v>3.8836871589081539</v>
      </c>
    </row>
    <row r="46" spans="1:15" x14ac:dyDescent="0.2">
      <c r="A46" s="7">
        <v>35309</v>
      </c>
      <c r="B46" s="9">
        <v>1133.3000489999999</v>
      </c>
      <c r="C46" s="9">
        <f t="shared" si="0"/>
        <v>51.960082999999941</v>
      </c>
      <c r="D46" s="9">
        <v>11.587102869158882</v>
      </c>
      <c r="E46" s="9">
        <f t="shared" si="1"/>
        <v>1629.9775246452868</v>
      </c>
      <c r="F46" s="9">
        <v>49513.833171868144</v>
      </c>
      <c r="G46" s="9">
        <v>222.51704018314675</v>
      </c>
      <c r="H46" s="9">
        <f t="shared" si="2"/>
        <v>0.18143770067052542</v>
      </c>
      <c r="I46" s="9">
        <f t="shared" si="3"/>
        <v>5.9728636478159651E-3</v>
      </c>
      <c r="J46" s="9">
        <v>9.6136567834681046E-3</v>
      </c>
      <c r="K46" s="9">
        <v>8.7707204912344919E-2</v>
      </c>
      <c r="L46" s="9">
        <f t="shared" si="4"/>
        <v>1.0837026466782957E-3</v>
      </c>
      <c r="M46" s="9">
        <v>3.0868131868131869</v>
      </c>
      <c r="N46" s="9">
        <v>9.9834128136014923E-3</v>
      </c>
      <c r="O46" s="9">
        <v>3.8836871589081539</v>
      </c>
    </row>
    <row r="47" spans="1:15" x14ac:dyDescent="0.2">
      <c r="A47" s="7">
        <v>35339</v>
      </c>
      <c r="B47" s="9">
        <v>1223.7299800000001</v>
      </c>
      <c r="C47" s="9">
        <f t="shared" si="0"/>
        <v>90.429931000000124</v>
      </c>
      <c r="D47" s="9">
        <v>11.587102869158882</v>
      </c>
      <c r="E47" s="9">
        <f t="shared" si="1"/>
        <v>6216.1915476693712</v>
      </c>
      <c r="F47" s="9">
        <v>49513.833171868144</v>
      </c>
      <c r="G47" s="9">
        <v>222.51704018314675</v>
      </c>
      <c r="H47" s="9">
        <f t="shared" si="2"/>
        <v>0.3543226535187966</v>
      </c>
      <c r="I47" s="9">
        <f t="shared" si="3"/>
        <v>4.4483275538495855E-2</v>
      </c>
      <c r="J47" s="9">
        <v>9.6136567834681046E-3</v>
      </c>
      <c r="K47" s="9">
        <v>8.7707204912344919E-2</v>
      </c>
      <c r="L47" s="9">
        <f t="shared" si="4"/>
        <v>1.5761432226007625E-2</v>
      </c>
      <c r="M47" s="9">
        <v>3.0868131868131869</v>
      </c>
      <c r="N47" s="9">
        <v>9.9834128136014923E-3</v>
      </c>
      <c r="O47" s="9">
        <v>3.8836871589081539</v>
      </c>
    </row>
    <row r="48" spans="1:15" x14ac:dyDescent="0.2">
      <c r="A48" s="7">
        <v>35370</v>
      </c>
      <c r="B48" s="9">
        <v>1223.719971</v>
      </c>
      <c r="C48" s="9">
        <f t="shared" si="0"/>
        <v>-1.0009000000081869E-2</v>
      </c>
      <c r="D48" s="9">
        <v>11.587102869158882</v>
      </c>
      <c r="E48" s="9">
        <f t="shared" si="1"/>
        <v>134.49300370578771</v>
      </c>
      <c r="F48" s="9">
        <v>49513.833171868144</v>
      </c>
      <c r="G48" s="9">
        <v>222.51704018314675</v>
      </c>
      <c r="H48" s="9">
        <f t="shared" si="2"/>
        <v>-5.2117859646226408E-2</v>
      </c>
      <c r="I48" s="9">
        <f t="shared" si="3"/>
        <v>-1.4156624606717326E-4</v>
      </c>
      <c r="J48" s="9">
        <v>9.6136567834681046E-3</v>
      </c>
      <c r="K48" s="9">
        <v>8.7707204912344919E-2</v>
      </c>
      <c r="L48" s="9">
        <f t="shared" si="4"/>
        <v>7.3781297431720872E-6</v>
      </c>
      <c r="M48" s="9">
        <v>3.0868131868131869</v>
      </c>
      <c r="N48" s="9">
        <v>9.9834128136014923E-3</v>
      </c>
      <c r="O48" s="9">
        <v>3.8836871589081539</v>
      </c>
    </row>
    <row r="49" spans="1:15" x14ac:dyDescent="0.2">
      <c r="A49" s="7">
        <v>35400</v>
      </c>
      <c r="B49" s="9">
        <v>1294.780029</v>
      </c>
      <c r="C49" s="9">
        <f t="shared" si="0"/>
        <v>71.060058000000026</v>
      </c>
      <c r="D49" s="9">
        <v>11.587102869158882</v>
      </c>
      <c r="E49" s="9">
        <f t="shared" si="1"/>
        <v>3537.0323919950438</v>
      </c>
      <c r="F49" s="9">
        <v>49513.833171868144</v>
      </c>
      <c r="G49" s="9">
        <v>222.51704018314675</v>
      </c>
      <c r="H49" s="9">
        <f t="shared" si="2"/>
        <v>0.26727371118135868</v>
      </c>
      <c r="I49" s="9">
        <f t="shared" si="3"/>
        <v>1.9092760818895931E-2</v>
      </c>
      <c r="J49" s="9">
        <v>9.6136567834681046E-3</v>
      </c>
      <c r="K49" s="9">
        <v>8.7707204912344919E-2</v>
      </c>
      <c r="L49" s="9">
        <f t="shared" si="4"/>
        <v>5.1029930407643529E-3</v>
      </c>
      <c r="M49" s="9">
        <v>3.0868131868131869</v>
      </c>
      <c r="N49" s="9">
        <v>9.9834128136014923E-3</v>
      </c>
      <c r="O49" s="9">
        <v>3.8836871589081539</v>
      </c>
    </row>
    <row r="50" spans="1:15" x14ac:dyDescent="0.2">
      <c r="A50" s="7">
        <v>35431</v>
      </c>
      <c r="B50" s="9">
        <v>1292.650024</v>
      </c>
      <c r="C50" s="9">
        <f t="shared" si="0"/>
        <v>-2.1300049999999828</v>
      </c>
      <c r="D50" s="9">
        <v>11.587102869158882</v>
      </c>
      <c r="E50" s="9">
        <f t="shared" si="1"/>
        <v>188.15904829414004</v>
      </c>
      <c r="F50" s="9">
        <v>49513.833171868144</v>
      </c>
      <c r="G50" s="9">
        <v>222.51704018314675</v>
      </c>
      <c r="H50" s="9">
        <f t="shared" si="2"/>
        <v>-6.1645201903947427E-2</v>
      </c>
      <c r="I50" s="9">
        <f t="shared" si="3"/>
        <v>-2.3425983768788518E-4</v>
      </c>
      <c r="J50" s="9">
        <v>9.6136567834681046E-3</v>
      </c>
      <c r="K50" s="9">
        <v>8.7707204912344919E-2</v>
      </c>
      <c r="L50" s="9">
        <f t="shared" si="4"/>
        <v>1.4440994992255636E-5</v>
      </c>
      <c r="M50" s="9">
        <v>3.0868131868131869</v>
      </c>
      <c r="N50" s="9">
        <v>9.9834128136014923E-3</v>
      </c>
      <c r="O50" s="9">
        <v>3.8836871589081539</v>
      </c>
    </row>
    <row r="51" spans="1:15" x14ac:dyDescent="0.2">
      <c r="A51" s="7">
        <v>35462</v>
      </c>
      <c r="B51" s="9">
        <v>1383.969971</v>
      </c>
      <c r="C51" s="9">
        <f t="shared" si="0"/>
        <v>91.319946999999956</v>
      </c>
      <c r="D51" s="9">
        <v>11.587102869158882</v>
      </c>
      <c r="E51" s="9">
        <f t="shared" si="1"/>
        <v>6357.3264331929977</v>
      </c>
      <c r="F51" s="9">
        <v>49513.833171868144</v>
      </c>
      <c r="G51" s="9">
        <v>222.51704018314675</v>
      </c>
      <c r="H51" s="9">
        <f t="shared" si="2"/>
        <v>0.35832241910648949</v>
      </c>
      <c r="I51" s="9">
        <f t="shared" si="3"/>
        <v>4.6006791247291311E-2</v>
      </c>
      <c r="J51" s="9">
        <v>9.6136567834681046E-3</v>
      </c>
      <c r="K51" s="9">
        <v>8.7707204912344919E-2</v>
      </c>
      <c r="L51" s="9">
        <f t="shared" si="4"/>
        <v>1.6485264735056689E-2</v>
      </c>
      <c r="M51" s="9">
        <v>3.0868131868131869</v>
      </c>
      <c r="N51" s="9">
        <v>9.9834128136014923E-3</v>
      </c>
      <c r="O51" s="9">
        <v>3.8836871589081539</v>
      </c>
    </row>
    <row r="52" spans="1:15" x14ac:dyDescent="0.2">
      <c r="A52" s="7">
        <v>35490</v>
      </c>
      <c r="B52" s="9">
        <v>1306.209961</v>
      </c>
      <c r="C52" s="9">
        <f t="shared" si="0"/>
        <v>-77.760009999999966</v>
      </c>
      <c r="D52" s="9">
        <v>11.587102869158882</v>
      </c>
      <c r="E52" s="9">
        <f t="shared" si="1"/>
        <v>7982.9065780542105</v>
      </c>
      <c r="F52" s="9">
        <v>49513.833171868144</v>
      </c>
      <c r="G52" s="9">
        <v>222.51704018314675</v>
      </c>
      <c r="H52" s="9">
        <f t="shared" si="2"/>
        <v>-0.40152930667970443</v>
      </c>
      <c r="I52" s="9">
        <f t="shared" si="3"/>
        <v>-6.4736877317673053E-2</v>
      </c>
      <c r="J52" s="9">
        <v>9.6136567834681046E-3</v>
      </c>
      <c r="K52" s="9">
        <v>8.7707204912344919E-2</v>
      </c>
      <c r="L52" s="9">
        <f t="shared" si="4"/>
        <v>2.5993753465974344E-2</v>
      </c>
      <c r="M52" s="9">
        <v>3.0868131868131869</v>
      </c>
      <c r="N52" s="9">
        <v>9.9834128136014923E-3</v>
      </c>
      <c r="O52" s="9">
        <v>3.8836871589081539</v>
      </c>
    </row>
    <row r="53" spans="1:15" x14ac:dyDescent="0.2">
      <c r="A53" s="7">
        <v>35521</v>
      </c>
      <c r="B53" s="9">
        <v>1211.280029</v>
      </c>
      <c r="C53" s="9">
        <f t="shared" si="0"/>
        <v>-94.929932000000008</v>
      </c>
      <c r="D53" s="9">
        <v>11.587102869158882</v>
      </c>
      <c r="E53" s="9">
        <f t="shared" si="1"/>
        <v>11345.878717317612</v>
      </c>
      <c r="F53" s="9">
        <v>49513.833171868144</v>
      </c>
      <c r="G53" s="9">
        <v>222.51704018314675</v>
      </c>
      <c r="H53" s="9">
        <f t="shared" si="2"/>
        <v>-0.47869158596343042</v>
      </c>
      <c r="I53" s="9">
        <f t="shared" si="3"/>
        <v>-0.10969008718208642</v>
      </c>
      <c r="J53" s="9">
        <v>9.6136567834681046E-3</v>
      </c>
      <c r="K53" s="9">
        <v>8.7707204912344919E-2</v>
      </c>
      <c r="L53" s="9">
        <f t="shared" si="4"/>
        <v>5.2507721797659904E-2</v>
      </c>
      <c r="M53" s="9">
        <v>3.0868131868131869</v>
      </c>
      <c r="N53" s="9">
        <v>9.9834128136014923E-3</v>
      </c>
      <c r="O53" s="9">
        <v>3.8836871589081539</v>
      </c>
    </row>
    <row r="54" spans="1:15" x14ac:dyDescent="0.2">
      <c r="A54" s="7">
        <v>35551</v>
      </c>
      <c r="B54" s="9">
        <v>1263.9300539999999</v>
      </c>
      <c r="C54" s="9">
        <f t="shared" si="0"/>
        <v>52.650024999999914</v>
      </c>
      <c r="D54" s="9">
        <v>11.587102869158882</v>
      </c>
      <c r="E54" s="9">
        <f t="shared" si="1"/>
        <v>1686.1635739235142</v>
      </c>
      <c r="F54" s="9">
        <v>49513.833171868144</v>
      </c>
      <c r="G54" s="9">
        <v>222.51704018314675</v>
      </c>
      <c r="H54" s="9">
        <f t="shared" si="2"/>
        <v>0.18453832613018506</v>
      </c>
      <c r="I54" s="9">
        <f t="shared" si="3"/>
        <v>6.2843408312472553E-3</v>
      </c>
      <c r="J54" s="9">
        <v>9.6136567834681046E-3</v>
      </c>
      <c r="K54" s="9">
        <v>8.7707204912344919E-2</v>
      </c>
      <c r="L54" s="9">
        <f t="shared" si="4"/>
        <v>1.1597017378299442E-3</v>
      </c>
      <c r="M54" s="9">
        <v>3.0868131868131869</v>
      </c>
      <c r="N54" s="9">
        <v>9.9834128136014923E-3</v>
      </c>
      <c r="O54" s="9">
        <v>3.8836871589081539</v>
      </c>
    </row>
    <row r="55" spans="1:15" x14ac:dyDescent="0.2">
      <c r="A55" s="7">
        <v>35582</v>
      </c>
      <c r="B55" s="9">
        <v>1407.0699460000001</v>
      </c>
      <c r="C55" s="9">
        <f t="shared" si="0"/>
        <v>143.13989200000015</v>
      </c>
      <c r="D55" s="9">
        <v>11.587102869158882</v>
      </c>
      <c r="E55" s="9">
        <f t="shared" si="1"/>
        <v>17306.136328103588</v>
      </c>
      <c r="F55" s="9">
        <v>49513.833171868144</v>
      </c>
      <c r="G55" s="9">
        <v>222.51704018314675</v>
      </c>
      <c r="H55" s="9">
        <f t="shared" si="2"/>
        <v>0.5912032131227537</v>
      </c>
      <c r="I55" s="9">
        <f t="shared" si="3"/>
        <v>0.20663807967362879</v>
      </c>
      <c r="J55" s="9">
        <v>9.6136567834681046E-3</v>
      </c>
      <c r="K55" s="9">
        <v>8.7707204912344919E-2</v>
      </c>
      <c r="L55" s="9">
        <f t="shared" si="4"/>
        <v>0.12216509665656491</v>
      </c>
      <c r="M55" s="9">
        <v>3.0868131868131869</v>
      </c>
      <c r="N55" s="9">
        <v>9.9834128136014923E-3</v>
      </c>
      <c r="O55" s="9">
        <v>3.8836871589081539</v>
      </c>
    </row>
    <row r="56" spans="1:15" x14ac:dyDescent="0.2">
      <c r="A56" s="7">
        <v>35612</v>
      </c>
      <c r="B56" s="9">
        <v>1442.650024</v>
      </c>
      <c r="C56" s="9">
        <f t="shared" si="0"/>
        <v>35.580077999999958</v>
      </c>
      <c r="D56" s="9">
        <v>11.587102869158882</v>
      </c>
      <c r="E56" s="9">
        <f t="shared" si="1"/>
        <v>575.66285562915823</v>
      </c>
      <c r="F56" s="9">
        <v>49513.833171868144</v>
      </c>
      <c r="G56" s="9">
        <v>222.51704018314675</v>
      </c>
      <c r="H56" s="9">
        <f t="shared" si="2"/>
        <v>0.10782533828012998</v>
      </c>
      <c r="I56" s="9">
        <f t="shared" si="3"/>
        <v>1.2536101159460625E-3</v>
      </c>
      <c r="J56" s="9">
        <v>9.6136567834681046E-3</v>
      </c>
      <c r="K56" s="9">
        <v>8.7707204912344919E-2</v>
      </c>
      <c r="L56" s="9">
        <f t="shared" si="4"/>
        <v>1.3517093482327716E-4</v>
      </c>
      <c r="M56" s="9">
        <v>3.0868131868131869</v>
      </c>
      <c r="N56" s="9">
        <v>9.9834128136014923E-3</v>
      </c>
      <c r="O56" s="9">
        <v>3.8836871589081539</v>
      </c>
    </row>
    <row r="57" spans="1:15" x14ac:dyDescent="0.2">
      <c r="A57" s="7">
        <v>35643</v>
      </c>
      <c r="B57" s="9">
        <v>1594.670044</v>
      </c>
      <c r="C57" s="9">
        <f t="shared" si="0"/>
        <v>152.02001999999993</v>
      </c>
      <c r="D57" s="9">
        <v>11.587102869158882</v>
      </c>
      <c r="E57" s="9">
        <f t="shared" si="1"/>
        <v>19721.404213877668</v>
      </c>
      <c r="F57" s="9">
        <v>49513.833171868144</v>
      </c>
      <c r="G57" s="9">
        <v>222.51704018314675</v>
      </c>
      <c r="H57" s="9">
        <f t="shared" si="2"/>
        <v>0.63111084443355503</v>
      </c>
      <c r="I57" s="9">
        <f t="shared" si="3"/>
        <v>0.25137201605121062</v>
      </c>
      <c r="J57" s="9">
        <v>9.6136567834681046E-3</v>
      </c>
      <c r="K57" s="9">
        <v>8.7707204912344919E-2</v>
      </c>
      <c r="L57" s="9">
        <f t="shared" si="4"/>
        <v>0.15864360531704466</v>
      </c>
      <c r="M57" s="9">
        <v>3.0868131868131869</v>
      </c>
      <c r="N57" s="9">
        <v>9.9834128136014923E-3</v>
      </c>
      <c r="O57" s="9">
        <v>3.8836871589081539</v>
      </c>
    </row>
    <row r="58" spans="1:15" x14ac:dyDescent="0.2">
      <c r="A58" s="7">
        <v>35674</v>
      </c>
      <c r="B58" s="9">
        <v>1595.0699460000001</v>
      </c>
      <c r="C58" s="9">
        <f t="shared" si="0"/>
        <v>0.399902000000111</v>
      </c>
      <c r="D58" s="9">
        <v>11.587102869158882</v>
      </c>
      <c r="E58" s="9">
        <f t="shared" si="1"/>
        <v>125.15346328690676</v>
      </c>
      <c r="F58" s="9">
        <v>49513.833171868144</v>
      </c>
      <c r="G58" s="9">
        <v>222.51704018314675</v>
      </c>
      <c r="H58" s="9">
        <f t="shared" si="2"/>
        <v>-5.0275704098665608E-2</v>
      </c>
      <c r="I58" s="9">
        <f t="shared" si="3"/>
        <v>-1.2707920360952192E-4</v>
      </c>
      <c r="J58" s="9">
        <v>9.6136567834681046E-3</v>
      </c>
      <c r="K58" s="9">
        <v>8.7707204912344919E-2</v>
      </c>
      <c r="L58" s="9">
        <f t="shared" si="4"/>
        <v>6.3889964377664029E-6</v>
      </c>
      <c r="M58" s="9">
        <v>3.0868131868131869</v>
      </c>
      <c r="N58" s="9">
        <v>9.9834128136014923E-3</v>
      </c>
      <c r="O58" s="9">
        <v>3.8836871589081539</v>
      </c>
    </row>
    <row r="59" spans="1:15" x14ac:dyDescent="0.2">
      <c r="A59" s="7">
        <v>35704</v>
      </c>
      <c r="B59" s="9">
        <v>1690.790039</v>
      </c>
      <c r="C59" s="9">
        <f t="shared" si="0"/>
        <v>95.720092999999906</v>
      </c>
      <c r="D59" s="9">
        <v>11.587102869158882</v>
      </c>
      <c r="E59" s="9">
        <f t="shared" si="1"/>
        <v>7078.3600283561927</v>
      </c>
      <c r="F59" s="9">
        <v>49513.833171868144</v>
      </c>
      <c r="G59" s="9">
        <v>222.51704018314675</v>
      </c>
      <c r="H59" s="9">
        <f t="shared" si="2"/>
        <v>0.37809684175914715</v>
      </c>
      <c r="I59" s="9">
        <f t="shared" si="3"/>
        <v>5.4051674049672191E-2</v>
      </c>
      <c r="J59" s="9">
        <v>9.6136567834681046E-3</v>
      </c>
      <c r="K59" s="9">
        <v>8.7707204912344919E-2</v>
      </c>
      <c r="L59" s="9">
        <f t="shared" si="4"/>
        <v>2.0436767249975906E-2</v>
      </c>
      <c r="M59" s="9">
        <v>3.0868131868131869</v>
      </c>
      <c r="N59" s="9">
        <v>9.9834128136014923E-3</v>
      </c>
      <c r="O59" s="9">
        <v>3.8836871589081539</v>
      </c>
    </row>
    <row r="60" spans="1:15" x14ac:dyDescent="0.2">
      <c r="A60" s="7">
        <v>35735</v>
      </c>
      <c r="B60" s="9">
        <v>1609.619995</v>
      </c>
      <c r="C60" s="9">
        <f t="shared" si="0"/>
        <v>-81.170043999999962</v>
      </c>
      <c r="D60" s="9">
        <v>11.587102869158882</v>
      </c>
      <c r="E60" s="9">
        <f t="shared" si="1"/>
        <v>8603.8882953067041</v>
      </c>
      <c r="F60" s="9">
        <v>49513.833171868144</v>
      </c>
      <c r="G60" s="9">
        <v>222.51704018314675</v>
      </c>
      <c r="H60" s="9">
        <f t="shared" si="2"/>
        <v>-0.41685412853241877</v>
      </c>
      <c r="I60" s="9">
        <f t="shared" si="3"/>
        <v>-7.2435643285402182E-2</v>
      </c>
      <c r="J60" s="9">
        <v>9.6136567834681046E-3</v>
      </c>
      <c r="K60" s="9">
        <v>8.7707204912344919E-2</v>
      </c>
      <c r="L60" s="9">
        <f t="shared" si="4"/>
        <v>3.0195096956421481E-2</v>
      </c>
      <c r="M60" s="9">
        <v>3.0868131868131869</v>
      </c>
      <c r="N60" s="9">
        <v>9.9834128136014923E-3</v>
      </c>
      <c r="O60" s="9">
        <v>3.8836871589081539</v>
      </c>
    </row>
    <row r="61" spans="1:15" x14ac:dyDescent="0.2">
      <c r="A61" s="7">
        <v>35765</v>
      </c>
      <c r="B61" s="9">
        <v>1608.5600589999999</v>
      </c>
      <c r="C61" s="9">
        <f t="shared" si="0"/>
        <v>-1.059936000000107</v>
      </c>
      <c r="D61" s="9">
        <v>11.587102869158882</v>
      </c>
      <c r="E61" s="9">
        <f t="shared" si="1"/>
        <v>159.94759215801827</v>
      </c>
      <c r="F61" s="9">
        <v>49513.833171868144</v>
      </c>
      <c r="G61" s="9">
        <v>222.51704018314675</v>
      </c>
      <c r="H61" s="9">
        <f t="shared" si="2"/>
        <v>-5.6836271319938514E-2</v>
      </c>
      <c r="I61" s="9">
        <f t="shared" si="3"/>
        <v>-1.8360171617714814E-4</v>
      </c>
      <c r="J61" s="9">
        <v>9.6136567834681046E-3</v>
      </c>
      <c r="K61" s="9">
        <v>8.7707204912344919E-2</v>
      </c>
      <c r="L61" s="9">
        <f t="shared" si="4"/>
        <v>1.0435236955450737E-5</v>
      </c>
      <c r="M61" s="9">
        <v>3.0868131868131869</v>
      </c>
      <c r="N61" s="9">
        <v>9.9834128136014923E-3</v>
      </c>
      <c r="O61" s="9">
        <v>3.8836871589081539</v>
      </c>
    </row>
    <row r="62" spans="1:15" x14ac:dyDescent="0.2">
      <c r="A62" s="7">
        <v>35796</v>
      </c>
      <c r="B62" s="9">
        <v>1574.099976</v>
      </c>
      <c r="C62" s="9">
        <f t="shared" si="0"/>
        <v>-34.460082999999941</v>
      </c>
      <c r="D62" s="9">
        <v>11.587102869158882</v>
      </c>
      <c r="E62" s="9">
        <f t="shared" si="1"/>
        <v>2120.3433264688601</v>
      </c>
      <c r="F62" s="9">
        <v>49513.833171868144</v>
      </c>
      <c r="G62" s="9">
        <v>222.51704018314675</v>
      </c>
      <c r="H62" s="9">
        <f t="shared" si="2"/>
        <v>-0.20693779600546025</v>
      </c>
      <c r="I62" s="9">
        <f t="shared" si="3"/>
        <v>-8.8617492657314476E-3</v>
      </c>
      <c r="J62" s="9">
        <v>9.6136567834681046E-3</v>
      </c>
      <c r="K62" s="9">
        <v>8.7707204912344919E-2</v>
      </c>
      <c r="L62" s="9">
        <f t="shared" si="4"/>
        <v>1.8338308618034715E-3</v>
      </c>
      <c r="M62" s="9">
        <v>3.0868131868131869</v>
      </c>
      <c r="N62" s="9">
        <v>9.9834128136014923E-3</v>
      </c>
      <c r="O62" s="9">
        <v>3.8836871589081539</v>
      </c>
    </row>
    <row r="63" spans="1:15" x14ac:dyDescent="0.2">
      <c r="A63" s="7">
        <v>35827</v>
      </c>
      <c r="B63" s="9">
        <v>1640.0600589999999</v>
      </c>
      <c r="C63" s="9">
        <f t="shared" si="0"/>
        <v>65.960082999999941</v>
      </c>
      <c r="D63" s="9">
        <v>11.587102869158882</v>
      </c>
      <c r="E63" s="9">
        <f t="shared" si="1"/>
        <v>2956.4209683088366</v>
      </c>
      <c r="F63" s="9">
        <v>49513.833171868144</v>
      </c>
      <c r="G63" s="9">
        <v>222.51704018314675</v>
      </c>
      <c r="H63" s="9">
        <f t="shared" si="2"/>
        <v>0.24435423051685559</v>
      </c>
      <c r="I63" s="9">
        <f t="shared" si="3"/>
        <v>1.4590144299420767E-2</v>
      </c>
      <c r="J63" s="9">
        <v>9.6136567834681046E-3</v>
      </c>
      <c r="K63" s="9">
        <v>8.7707204912344919E-2</v>
      </c>
      <c r="L63" s="9">
        <f t="shared" si="4"/>
        <v>3.5651634834148482E-3</v>
      </c>
      <c r="M63" s="9">
        <v>3.0868131868131869</v>
      </c>
      <c r="N63" s="9">
        <v>9.9834128136014923E-3</v>
      </c>
      <c r="O63" s="9">
        <v>3.8836871589081539</v>
      </c>
    </row>
    <row r="64" spans="1:15" x14ac:dyDescent="0.2">
      <c r="A64" s="7">
        <v>35855</v>
      </c>
      <c r="B64" s="9">
        <v>1778.719971</v>
      </c>
      <c r="C64" s="9">
        <f t="shared" si="0"/>
        <v>138.65991200000008</v>
      </c>
      <c r="D64" s="9">
        <v>11.587102869158882</v>
      </c>
      <c r="E64" s="9">
        <f t="shared" si="1"/>
        <v>16147.498820403196</v>
      </c>
      <c r="F64" s="9">
        <v>49513.833171868144</v>
      </c>
      <c r="G64" s="9">
        <v>222.51704018314675</v>
      </c>
      <c r="H64" s="9">
        <f t="shared" si="2"/>
        <v>0.57107001345268471</v>
      </c>
      <c r="I64" s="9">
        <f t="shared" si="3"/>
        <v>0.18623790116565006</v>
      </c>
      <c r="J64" s="9">
        <v>9.6136567834681046E-3</v>
      </c>
      <c r="K64" s="9">
        <v>8.7707204912344919E-2</v>
      </c>
      <c r="L64" s="9">
        <f t="shared" si="4"/>
        <v>0.10635488072406754</v>
      </c>
      <c r="M64" s="9">
        <v>3.0868131868131869</v>
      </c>
      <c r="N64" s="9">
        <v>9.9834128136014923E-3</v>
      </c>
      <c r="O64" s="9">
        <v>3.8836871589081539</v>
      </c>
    </row>
    <row r="65" spans="1:15" x14ac:dyDescent="0.2">
      <c r="A65" s="7">
        <v>35886</v>
      </c>
      <c r="B65" s="9">
        <v>1838.150024</v>
      </c>
      <c r="C65" s="9">
        <f t="shared" si="0"/>
        <v>59.430053000000044</v>
      </c>
      <c r="D65" s="9">
        <v>11.587102869158882</v>
      </c>
      <c r="E65" s="9">
        <f t="shared" si="1"/>
        <v>2288.9478772221541</v>
      </c>
      <c r="F65" s="9">
        <v>49513.833171868144</v>
      </c>
      <c r="G65" s="9">
        <v>222.51704018314675</v>
      </c>
      <c r="H65" s="9">
        <f t="shared" si="2"/>
        <v>0.21500802856025381</v>
      </c>
      <c r="I65" s="9">
        <f t="shared" si="3"/>
        <v>9.9394884021689819E-3</v>
      </c>
      <c r="J65" s="9">
        <v>9.6136567834681046E-3</v>
      </c>
      <c r="K65" s="9">
        <v>8.7707204912344919E-2</v>
      </c>
      <c r="L65" s="9">
        <f t="shared" si="4"/>
        <v>2.1370698062478603E-3</v>
      </c>
      <c r="M65" s="9">
        <v>3.0868131868131869</v>
      </c>
      <c r="N65" s="9">
        <v>9.9834128136014923E-3</v>
      </c>
      <c r="O65" s="9">
        <v>3.8836871589081539</v>
      </c>
    </row>
    <row r="66" spans="1:15" x14ac:dyDescent="0.2">
      <c r="A66" s="7">
        <v>35916</v>
      </c>
      <c r="B66" s="9">
        <v>1871.8100589999999</v>
      </c>
      <c r="C66" s="9">
        <f t="shared" si="0"/>
        <v>33.66003499999988</v>
      </c>
      <c r="D66" s="9">
        <v>11.587102869158882</v>
      </c>
      <c r="E66" s="9">
        <f t="shared" si="1"/>
        <v>487.21433285271286</v>
      </c>
      <c r="F66" s="9">
        <v>49513.833171868144</v>
      </c>
      <c r="G66" s="9">
        <v>222.51704018314675</v>
      </c>
      <c r="H66" s="9">
        <f t="shared" si="2"/>
        <v>9.919659237186268E-2</v>
      </c>
      <c r="I66" s="9">
        <f t="shared" si="3"/>
        <v>9.7609089173041085E-4</v>
      </c>
      <c r="J66" s="9">
        <v>9.6136567834681046E-3</v>
      </c>
      <c r="K66" s="9">
        <v>8.7707204912344919E-2</v>
      </c>
      <c r="L66" s="9">
        <f t="shared" si="4"/>
        <v>9.6824890304869507E-5</v>
      </c>
      <c r="M66" s="9">
        <v>3.0868131868131869</v>
      </c>
      <c r="N66" s="9">
        <v>9.9834128136014923E-3</v>
      </c>
      <c r="O66" s="9">
        <v>3.8836871589081539</v>
      </c>
    </row>
    <row r="67" spans="1:15" x14ac:dyDescent="0.2">
      <c r="A67" s="7">
        <v>35947</v>
      </c>
      <c r="B67" s="9">
        <v>1770.369995</v>
      </c>
      <c r="C67" s="9">
        <f t="shared" si="0"/>
        <v>-101.44006399999989</v>
      </c>
      <c r="D67" s="9">
        <v>11.587102869158882</v>
      </c>
      <c r="E67" s="9">
        <f t="shared" si="1"/>
        <v>12775.140450468663</v>
      </c>
      <c r="F67" s="9">
        <v>49513.833171868144</v>
      </c>
      <c r="G67" s="9">
        <v>222.51704018314675</v>
      </c>
      <c r="H67" s="9">
        <f t="shared" si="2"/>
        <v>-0.50794836555496914</v>
      </c>
      <c r="I67" s="9">
        <f t="shared" si="3"/>
        <v>-0.13105654108875567</v>
      </c>
      <c r="J67" s="9">
        <v>9.6136567834681046E-3</v>
      </c>
      <c r="K67" s="9">
        <v>8.7707204912344919E-2</v>
      </c>
      <c r="L67" s="9">
        <f t="shared" si="4"/>
        <v>6.6569955841321096E-2</v>
      </c>
      <c r="M67" s="9">
        <v>3.0868131868131869</v>
      </c>
      <c r="N67" s="9">
        <v>9.9834128136014923E-3</v>
      </c>
      <c r="O67" s="9">
        <v>3.8836871589081539</v>
      </c>
    </row>
    <row r="68" spans="1:15" x14ac:dyDescent="0.2">
      <c r="A68" s="7">
        <v>35977</v>
      </c>
      <c r="B68" s="9">
        <v>1904.23999</v>
      </c>
      <c r="C68" s="9">
        <f t="shared" ref="C68:C109" si="5">B68-B67</f>
        <v>133.86999500000002</v>
      </c>
      <c r="D68" s="9">
        <v>11.587102869158882</v>
      </c>
      <c r="E68" s="9">
        <f t="shared" ref="E68:E109" si="6">(C68-D68)^2</f>
        <v>14953.105707882929</v>
      </c>
      <c r="F68" s="9">
        <v>49513.833171868144</v>
      </c>
      <c r="G68" s="9">
        <v>222.51704018314675</v>
      </c>
      <c r="H68" s="9">
        <f t="shared" ref="H68:H109" si="7">(C68-D68)/G68</f>
        <v>0.54954394517468841</v>
      </c>
      <c r="I68" s="9">
        <f t="shared" ref="I68:I109" si="8">H68^3</f>
        <v>0.16596147332808278</v>
      </c>
      <c r="J68" s="9">
        <v>9.6136567834681046E-3</v>
      </c>
      <c r="K68" s="9">
        <v>8.7707204912344919E-2</v>
      </c>
      <c r="L68" s="9">
        <f t="shared" ref="L68:L109" si="9">((C68-D68)/G68)^4</f>
        <v>9.1203122799718442E-2</v>
      </c>
      <c r="M68" s="9">
        <v>3.0868131868131869</v>
      </c>
      <c r="N68" s="9">
        <v>9.9834128136014923E-3</v>
      </c>
      <c r="O68" s="9">
        <v>3.8836871589081539</v>
      </c>
    </row>
    <row r="69" spans="1:15" x14ac:dyDescent="0.2">
      <c r="A69" s="7">
        <v>36008</v>
      </c>
      <c r="B69" s="9">
        <v>1869.719971</v>
      </c>
      <c r="C69" s="9">
        <f t="shared" si="5"/>
        <v>-34.520019000000048</v>
      </c>
      <c r="D69" s="9">
        <v>11.587102869158882</v>
      </c>
      <c r="E69" s="9">
        <f t="shared" si="6"/>
        <v>2125.8666870574739</v>
      </c>
      <c r="F69" s="9">
        <v>49513.833171868144</v>
      </c>
      <c r="G69" s="9">
        <v>222.51704018314675</v>
      </c>
      <c r="H69" s="9">
        <f t="shared" si="7"/>
        <v>-0.20720715065780856</v>
      </c>
      <c r="I69" s="9">
        <f t="shared" si="8"/>
        <v>-8.8963982524747562E-3</v>
      </c>
      <c r="J69" s="9">
        <v>9.6136567834681046E-3</v>
      </c>
      <c r="K69" s="9">
        <v>8.7707204912344919E-2</v>
      </c>
      <c r="L69" s="9">
        <f t="shared" si="9"/>
        <v>1.8433973330124016E-3</v>
      </c>
      <c r="M69" s="9">
        <v>3.0868131868131869</v>
      </c>
      <c r="N69" s="9">
        <v>9.9834128136014923E-3</v>
      </c>
      <c r="O69" s="9">
        <v>3.8836871589081539</v>
      </c>
    </row>
    <row r="70" spans="1:15" x14ac:dyDescent="0.2">
      <c r="A70" s="7">
        <v>36039</v>
      </c>
      <c r="B70" s="9">
        <v>1509.01001</v>
      </c>
      <c r="C70" s="9">
        <f t="shared" si="5"/>
        <v>-360.70996100000002</v>
      </c>
      <c r="D70" s="9">
        <v>11.587102869158882</v>
      </c>
      <c r="E70" s="9">
        <f t="shared" si="6"/>
        <v>138605.10376559658</v>
      </c>
      <c r="F70" s="9">
        <v>49513.833171868144</v>
      </c>
      <c r="G70" s="9">
        <v>222.51704018314675</v>
      </c>
      <c r="H70" s="9">
        <f t="shared" si="7"/>
        <v>-1.6731170950446443</v>
      </c>
      <c r="I70" s="9">
        <f t="shared" si="8"/>
        <v>-4.6835915079670007</v>
      </c>
      <c r="J70" s="9">
        <v>9.6136567834681046E-3</v>
      </c>
      <c r="K70" s="9">
        <v>8.7707204912344919E-2</v>
      </c>
      <c r="L70" s="9">
        <f t="shared" si="9"/>
        <v>7.836197018185513</v>
      </c>
      <c r="M70" s="9">
        <v>3.0868131868131869</v>
      </c>
      <c r="N70" s="9">
        <v>9.9834128136014923E-3</v>
      </c>
      <c r="O70" s="9">
        <v>3.8836871589081539</v>
      </c>
    </row>
    <row r="71" spans="1:15" x14ac:dyDescent="0.2">
      <c r="A71" s="7">
        <v>36069</v>
      </c>
      <c r="B71" s="9">
        <v>1663.3000489999999</v>
      </c>
      <c r="C71" s="9">
        <f t="shared" si="5"/>
        <v>154.29003899999998</v>
      </c>
      <c r="D71" s="9">
        <v>11.587102869158882</v>
      </c>
      <c r="E71" s="9">
        <f t="shared" si="6"/>
        <v>20364.127980362911</v>
      </c>
      <c r="F71" s="9">
        <v>49513.833171868144</v>
      </c>
      <c r="G71" s="9">
        <v>222.51704018314675</v>
      </c>
      <c r="H71" s="9">
        <f t="shared" si="7"/>
        <v>0.64131239573107213</v>
      </c>
      <c r="I71" s="9">
        <f t="shared" si="8"/>
        <v>0.26375998110929444</v>
      </c>
      <c r="J71" s="9">
        <v>9.6136567834681046E-3</v>
      </c>
      <c r="K71" s="9">
        <v>8.7707204912344919E-2</v>
      </c>
      <c r="L71" s="9">
        <f t="shared" si="9"/>
        <v>0.16915254538318394</v>
      </c>
      <c r="M71" s="9">
        <v>3.0868131868131869</v>
      </c>
      <c r="N71" s="9">
        <v>9.9834128136014923E-3</v>
      </c>
      <c r="O71" s="9">
        <v>3.8836871589081539</v>
      </c>
    </row>
    <row r="72" spans="1:15" x14ac:dyDescent="0.2">
      <c r="A72" s="7">
        <v>36100</v>
      </c>
      <c r="B72" s="9">
        <v>1783.709961</v>
      </c>
      <c r="C72" s="9">
        <f t="shared" si="5"/>
        <v>120.40991200000008</v>
      </c>
      <c r="D72" s="9">
        <v>11.587102869158882</v>
      </c>
      <c r="E72" s="9">
        <f t="shared" si="6"/>
        <v>11842.403787127494</v>
      </c>
      <c r="F72" s="9">
        <v>49513.833171868144</v>
      </c>
      <c r="G72" s="9">
        <v>222.51704018314675</v>
      </c>
      <c r="H72" s="9">
        <f t="shared" si="7"/>
        <v>0.48905382276014714</v>
      </c>
      <c r="I72" s="9">
        <f t="shared" si="8"/>
        <v>0.11696878370658026</v>
      </c>
      <c r="J72" s="9">
        <v>9.6136567834681046E-3</v>
      </c>
      <c r="K72" s="9">
        <v>8.7707204912344919E-2</v>
      </c>
      <c r="L72" s="9">
        <f t="shared" si="9"/>
        <v>5.7204030815307887E-2</v>
      </c>
      <c r="M72" s="9">
        <v>3.0868131868131869</v>
      </c>
      <c r="N72" s="9">
        <v>9.9834128136014923E-3</v>
      </c>
      <c r="O72" s="9">
        <v>3.8836871589081539</v>
      </c>
    </row>
    <row r="73" spans="1:15" x14ac:dyDescent="0.2">
      <c r="A73" s="7">
        <v>36130</v>
      </c>
      <c r="B73" s="9">
        <v>1928.51001</v>
      </c>
      <c r="C73" s="9">
        <f t="shared" si="5"/>
        <v>144.80004899999994</v>
      </c>
      <c r="D73" s="9">
        <v>11.587102869158882</v>
      </c>
      <c r="E73" s="9">
        <f t="shared" si="6"/>
        <v>17745.689016858363</v>
      </c>
      <c r="F73" s="9">
        <v>49513.833171868144</v>
      </c>
      <c r="G73" s="9">
        <v>222.51704018314675</v>
      </c>
      <c r="H73" s="9">
        <f t="shared" si="7"/>
        <v>0.59866402151133091</v>
      </c>
      <c r="I73" s="9">
        <f t="shared" si="8"/>
        <v>0.21456035355707145</v>
      </c>
      <c r="J73" s="9">
        <v>9.6136567834681046E-3</v>
      </c>
      <c r="K73" s="9">
        <v>8.7707204912344919E-2</v>
      </c>
      <c r="L73" s="9">
        <f t="shared" si="9"/>
        <v>0.12844956411736941</v>
      </c>
      <c r="M73" s="9">
        <v>3.0868131868131869</v>
      </c>
      <c r="N73" s="9">
        <v>9.9834128136014923E-3</v>
      </c>
      <c r="O73" s="9">
        <v>3.8836871589081539</v>
      </c>
    </row>
    <row r="74" spans="1:15" x14ac:dyDescent="0.2">
      <c r="A74" s="7">
        <v>36161</v>
      </c>
      <c r="B74" s="9">
        <v>2207.540039</v>
      </c>
      <c r="C74" s="9">
        <f t="shared" si="5"/>
        <v>279.03002900000001</v>
      </c>
      <c r="D74" s="9">
        <v>11.587102869158882</v>
      </c>
      <c r="E74" s="9">
        <f t="shared" si="6"/>
        <v>71525.718737426563</v>
      </c>
      <c r="F74" s="9">
        <v>49513.833171868144</v>
      </c>
      <c r="G74" s="9">
        <v>222.51704018314675</v>
      </c>
      <c r="H74" s="9">
        <f t="shared" si="7"/>
        <v>1.2018986317214957</v>
      </c>
      <c r="I74" s="9">
        <f t="shared" si="8"/>
        <v>1.7362150731697434</v>
      </c>
      <c r="J74" s="9">
        <v>9.6136567834681046E-3</v>
      </c>
      <c r="K74" s="9">
        <v>8.7707204912344919E-2</v>
      </c>
      <c r="L74" s="9">
        <f t="shared" si="9"/>
        <v>2.0867545208169509</v>
      </c>
      <c r="M74" s="9">
        <v>3.0868131868131869</v>
      </c>
      <c r="N74" s="9">
        <v>9.9834128136014923E-3</v>
      </c>
      <c r="O74" s="9">
        <v>3.8836871589081539</v>
      </c>
    </row>
    <row r="75" spans="1:15" x14ac:dyDescent="0.2">
      <c r="A75" s="7">
        <v>36192</v>
      </c>
      <c r="B75" s="9">
        <v>2522.3798830000001</v>
      </c>
      <c r="C75" s="9">
        <f t="shared" si="5"/>
        <v>314.83984400000008</v>
      </c>
      <c r="D75" s="9">
        <v>11.587102869158882</v>
      </c>
      <c r="E75" s="9">
        <f t="shared" si="6"/>
        <v>91962.225003369007</v>
      </c>
      <c r="F75" s="9">
        <v>49513.833171868144</v>
      </c>
      <c r="G75" s="9">
        <v>222.51704018314675</v>
      </c>
      <c r="H75" s="9">
        <f t="shared" si="7"/>
        <v>1.3628292955957146</v>
      </c>
      <c r="I75" s="9">
        <f t="shared" si="8"/>
        <v>2.5311878780971253</v>
      </c>
      <c r="J75" s="9">
        <v>9.6136567834681046E-3</v>
      </c>
      <c r="K75" s="9">
        <v>8.7707204912344919E-2</v>
      </c>
      <c r="L75" s="9">
        <f t="shared" si="9"/>
        <v>3.4495769929275171</v>
      </c>
      <c r="M75" s="9">
        <v>3.0868131868131869</v>
      </c>
      <c r="N75" s="9">
        <v>9.9834128136014923E-3</v>
      </c>
      <c r="O75" s="9">
        <v>3.8836871589081539</v>
      </c>
    </row>
    <row r="76" spans="1:15" x14ac:dyDescent="0.2">
      <c r="A76" s="7">
        <v>36220</v>
      </c>
      <c r="B76" s="9">
        <v>2286.830078</v>
      </c>
      <c r="C76" s="9">
        <f t="shared" si="5"/>
        <v>-235.54980500000011</v>
      </c>
      <c r="D76" s="9">
        <v>11.587102869158882</v>
      </c>
      <c r="E76" s="9">
        <f t="shared" si="6"/>
        <v>61076.651231129181</v>
      </c>
      <c r="F76" s="9">
        <v>49513.833171868144</v>
      </c>
      <c r="G76" s="9">
        <v>222.51704018314675</v>
      </c>
      <c r="H76" s="9">
        <f t="shared" si="7"/>
        <v>-1.1106426171485493</v>
      </c>
      <c r="I76" s="9">
        <f t="shared" si="8"/>
        <v>-1.3700076811776987</v>
      </c>
      <c r="J76" s="9">
        <v>9.6136567834681046E-3</v>
      </c>
      <c r="K76" s="9">
        <v>8.7707204912344919E-2</v>
      </c>
      <c r="L76" s="9">
        <f t="shared" si="9"/>
        <v>1.5215889165368146</v>
      </c>
      <c r="M76" s="9">
        <v>3.0868131868131869</v>
      </c>
      <c r="N76" s="9">
        <v>9.9834128136014923E-3</v>
      </c>
      <c r="O76" s="9">
        <v>3.8836871589081539</v>
      </c>
    </row>
    <row r="77" spans="1:15" x14ac:dyDescent="0.2">
      <c r="A77" s="7">
        <v>36251</v>
      </c>
      <c r="B77" s="9">
        <v>2493.070068</v>
      </c>
      <c r="C77" s="9">
        <f t="shared" si="5"/>
        <v>206.23999000000003</v>
      </c>
      <c r="D77" s="9">
        <v>11.587102869158882</v>
      </c>
      <c r="E77" s="9">
        <f t="shared" si="6"/>
        <v>37889.746468371988</v>
      </c>
      <c r="F77" s="9">
        <v>49513.833171868144</v>
      </c>
      <c r="G77" s="9">
        <v>222.51704018314675</v>
      </c>
      <c r="H77" s="9">
        <f t="shared" si="7"/>
        <v>0.87477744163156457</v>
      </c>
      <c r="I77" s="9">
        <f t="shared" si="8"/>
        <v>0.66941081625857279</v>
      </c>
      <c r="J77" s="9">
        <v>9.6136567834681046E-3</v>
      </c>
      <c r="K77" s="9">
        <v>8.7707204912344919E-2</v>
      </c>
      <c r="L77" s="9">
        <f t="shared" si="9"/>
        <v>0.58558548124717169</v>
      </c>
      <c r="M77" s="9">
        <v>3.0868131868131869</v>
      </c>
      <c r="N77" s="9">
        <v>9.9834128136014923E-3</v>
      </c>
      <c r="O77" s="9">
        <v>3.8836871589081539</v>
      </c>
    </row>
    <row r="78" spans="1:15" x14ac:dyDescent="0.2">
      <c r="A78" s="7">
        <v>36281</v>
      </c>
      <c r="B78" s="9">
        <v>2546.330078</v>
      </c>
      <c r="C78" s="9">
        <f t="shared" si="5"/>
        <v>53.260009999999966</v>
      </c>
      <c r="D78" s="9">
        <v>11.587102869158882</v>
      </c>
      <c r="E78" s="9">
        <f t="shared" si="6"/>
        <v>1736.6311887357056</v>
      </c>
      <c r="F78" s="9">
        <v>49513.833171868144</v>
      </c>
      <c r="G78" s="9">
        <v>222.51704018314675</v>
      </c>
      <c r="H78" s="9">
        <f t="shared" si="7"/>
        <v>0.18727962180577915</v>
      </c>
      <c r="I78" s="9">
        <f t="shared" si="8"/>
        <v>6.5685811703087857E-3</v>
      </c>
      <c r="J78" s="9">
        <v>9.6136567834681046E-3</v>
      </c>
      <c r="K78" s="9">
        <v>8.7707204912344919E-2</v>
      </c>
      <c r="L78" s="9">
        <f t="shared" si="9"/>
        <v>1.2301613973759915E-3</v>
      </c>
      <c r="M78" s="9">
        <v>3.0868131868131869</v>
      </c>
      <c r="N78" s="9">
        <v>9.9834128136014923E-3</v>
      </c>
      <c r="O78" s="9">
        <v>3.8836871589081539</v>
      </c>
    </row>
    <row r="79" spans="1:15" x14ac:dyDescent="0.2">
      <c r="A79" s="7">
        <v>36312</v>
      </c>
      <c r="B79" s="9">
        <v>2467.51001</v>
      </c>
      <c r="C79" s="9">
        <f t="shared" si="5"/>
        <v>-78.820067999999992</v>
      </c>
      <c r="D79" s="9">
        <v>11.587102869158882</v>
      </c>
      <c r="E79" s="9">
        <f t="shared" si="6"/>
        <v>8173.4565445652888</v>
      </c>
      <c r="F79" s="9">
        <v>49513.833171868144</v>
      </c>
      <c r="G79" s="9">
        <v>222.51704018314675</v>
      </c>
      <c r="H79" s="9">
        <f t="shared" si="7"/>
        <v>-0.40629324745083606</v>
      </c>
      <c r="I79" s="9">
        <f t="shared" si="8"/>
        <v>-6.7068533976409689E-2</v>
      </c>
      <c r="J79" s="9">
        <v>9.6136567834681046E-3</v>
      </c>
      <c r="K79" s="9">
        <v>8.7707204912344919E-2</v>
      </c>
      <c r="L79" s="9">
        <f t="shared" si="9"/>
        <v>2.7249492471042226E-2</v>
      </c>
      <c r="M79" s="9">
        <v>3.0868131868131869</v>
      </c>
      <c r="N79" s="9">
        <v>9.9834128136014923E-3</v>
      </c>
      <c r="O79" s="9">
        <v>3.8836871589081539</v>
      </c>
    </row>
    <row r="80" spans="1:15" x14ac:dyDescent="0.2">
      <c r="A80" s="7">
        <v>36342</v>
      </c>
      <c r="B80" s="9">
        <v>2692.959961</v>
      </c>
      <c r="C80" s="9">
        <f t="shared" si="5"/>
        <v>225.44995100000006</v>
      </c>
      <c r="D80" s="9">
        <v>11.587102869158882</v>
      </c>
      <c r="E80" s="9">
        <f t="shared" si="6"/>
        <v>45737.317810635235</v>
      </c>
      <c r="F80" s="9">
        <v>49513.833171868144</v>
      </c>
      <c r="G80" s="9">
        <v>222.51704018314675</v>
      </c>
      <c r="H80" s="9">
        <f t="shared" si="7"/>
        <v>0.96110773338894595</v>
      </c>
      <c r="I80" s="9">
        <f t="shared" si="8"/>
        <v>0.88780219660401938</v>
      </c>
      <c r="J80" s="9">
        <v>9.6136567834681046E-3</v>
      </c>
      <c r="K80" s="9">
        <v>8.7707204912344919E-2</v>
      </c>
      <c r="L80" s="9">
        <f t="shared" si="9"/>
        <v>0.85327355687581641</v>
      </c>
      <c r="M80" s="9">
        <v>3.0868131868131869</v>
      </c>
      <c r="N80" s="9">
        <v>9.9834128136014923E-3</v>
      </c>
      <c r="O80" s="9">
        <v>3.8836871589081539</v>
      </c>
    </row>
    <row r="81" spans="1:15" x14ac:dyDescent="0.2">
      <c r="A81" s="7">
        <v>36373</v>
      </c>
      <c r="B81" s="9">
        <v>2638.3100589999999</v>
      </c>
      <c r="C81" s="9">
        <f t="shared" si="5"/>
        <v>-54.649902000000111</v>
      </c>
      <c r="D81" s="9">
        <v>11.587102869158882</v>
      </c>
      <c r="E81" s="9">
        <f t="shared" si="6"/>
        <v>4387.340814036992</v>
      </c>
      <c r="F81" s="9">
        <v>49513.833171868144</v>
      </c>
      <c r="G81" s="9">
        <v>222.51704018314675</v>
      </c>
      <c r="H81" s="9">
        <f t="shared" si="7"/>
        <v>-0.29767160669871129</v>
      </c>
      <c r="I81" s="9">
        <f t="shared" si="8"/>
        <v>-2.6376200459293765E-2</v>
      </c>
      <c r="J81" s="9">
        <v>9.6136567834681046E-3</v>
      </c>
      <c r="K81" s="9">
        <v>8.7707204912344919E-2</v>
      </c>
      <c r="L81" s="9">
        <f t="shared" si="9"/>
        <v>7.8514459693252627E-3</v>
      </c>
      <c r="M81" s="9">
        <v>3.0868131868131869</v>
      </c>
      <c r="N81" s="9">
        <v>9.9834128136014923E-3</v>
      </c>
      <c r="O81" s="9">
        <v>3.8836871589081539</v>
      </c>
    </row>
    <row r="82" spans="1:15" x14ac:dyDescent="0.2">
      <c r="A82" s="7">
        <v>36404</v>
      </c>
      <c r="B82" s="9">
        <v>2752.330078</v>
      </c>
      <c r="C82" s="9">
        <f t="shared" si="5"/>
        <v>114.02001900000005</v>
      </c>
      <c r="D82" s="9">
        <v>11.587102869158882</v>
      </c>
      <c r="E82" s="9">
        <f t="shared" si="6"/>
        <v>10492.50230706794</v>
      </c>
      <c r="F82" s="9">
        <v>49513.833171868144</v>
      </c>
      <c r="G82" s="9">
        <v>222.51704018314675</v>
      </c>
      <c r="H82" s="9">
        <f t="shared" si="7"/>
        <v>0.460337401785193</v>
      </c>
      <c r="I82" s="9">
        <f t="shared" si="8"/>
        <v>9.7550339790801549E-2</v>
      </c>
      <c r="J82" s="9">
        <v>9.6136567834681046E-3</v>
      </c>
      <c r="K82" s="9">
        <v>8.7707204912344919E-2</v>
      </c>
      <c r="L82" s="9">
        <f t="shared" si="9"/>
        <v>4.4906069962560309E-2</v>
      </c>
      <c r="M82" s="9">
        <v>3.0868131868131869</v>
      </c>
      <c r="N82" s="9">
        <v>9.9834128136014923E-3</v>
      </c>
      <c r="O82" s="9">
        <v>3.8836871589081539</v>
      </c>
    </row>
    <row r="83" spans="1:15" x14ac:dyDescent="0.2">
      <c r="A83" s="7">
        <v>36434</v>
      </c>
      <c r="B83" s="9">
        <v>2729.040039</v>
      </c>
      <c r="C83" s="9">
        <f t="shared" si="5"/>
        <v>-23.290038999999979</v>
      </c>
      <c r="D83" s="9">
        <v>11.587102869158882</v>
      </c>
      <c r="E83" s="9">
        <f t="shared" si="6"/>
        <v>1216.415024961434</v>
      </c>
      <c r="F83" s="9">
        <v>49513.833171868144</v>
      </c>
      <c r="G83" s="9">
        <v>222.51704018314675</v>
      </c>
      <c r="H83" s="9">
        <f t="shared" si="7"/>
        <v>-0.15673919552611607</v>
      </c>
      <c r="I83" s="9">
        <f t="shared" si="8"/>
        <v>-3.8506393107666168E-3</v>
      </c>
      <c r="J83" s="9">
        <v>9.6136567834681046E-3</v>
      </c>
      <c r="K83" s="9">
        <v>8.7707204912344919E-2</v>
      </c>
      <c r="L83" s="9">
        <f t="shared" si="9"/>
        <v>6.0354610783079751E-4</v>
      </c>
      <c r="M83" s="9">
        <v>3.0868131868131869</v>
      </c>
      <c r="N83" s="9">
        <v>9.9834128136014923E-3</v>
      </c>
      <c r="O83" s="9">
        <v>3.8836871589081539</v>
      </c>
    </row>
    <row r="84" spans="1:15" x14ac:dyDescent="0.2">
      <c r="A84" s="7">
        <v>36465</v>
      </c>
      <c r="B84" s="9">
        <v>2970.929932</v>
      </c>
      <c r="C84" s="9">
        <f t="shared" si="5"/>
        <v>241.88989300000003</v>
      </c>
      <c r="D84" s="9">
        <v>11.587102869158882</v>
      </c>
      <c r="E84" s="9">
        <f t="shared" si="6"/>
        <v>53039.375142050259</v>
      </c>
      <c r="F84" s="9">
        <v>49513.833171868144</v>
      </c>
      <c r="G84" s="9">
        <v>222.51704018314675</v>
      </c>
      <c r="H84" s="9">
        <f t="shared" si="7"/>
        <v>1.034989454925727</v>
      </c>
      <c r="I84" s="9">
        <f t="shared" si="8"/>
        <v>1.1086839869037062</v>
      </c>
      <c r="J84" s="9">
        <v>9.6136567834681046E-3</v>
      </c>
      <c r="K84" s="9">
        <v>8.7707204912344919E-2</v>
      </c>
      <c r="L84" s="9">
        <f t="shared" si="9"/>
        <v>1.1474762352903487</v>
      </c>
      <c r="M84" s="9">
        <v>3.0868131868131869</v>
      </c>
      <c r="N84" s="9">
        <v>9.9834128136014923E-3</v>
      </c>
      <c r="O84" s="9">
        <v>3.8836871589081539</v>
      </c>
    </row>
    <row r="85" spans="1:15" x14ac:dyDescent="0.2">
      <c r="A85" s="7">
        <v>36495</v>
      </c>
      <c r="B85" s="9">
        <v>3341.1000979999999</v>
      </c>
      <c r="C85" s="9">
        <f t="shared" si="5"/>
        <v>370.17016599999988</v>
      </c>
      <c r="D85" s="9">
        <v>11.587102869158882</v>
      </c>
      <c r="E85" s="9">
        <f t="shared" si="6"/>
        <v>128581.81316429672</v>
      </c>
      <c r="F85" s="9">
        <v>49513.833171868144</v>
      </c>
      <c r="G85" s="9">
        <v>222.51704018314675</v>
      </c>
      <c r="H85" s="9">
        <f t="shared" si="7"/>
        <v>1.6114858567042893</v>
      </c>
      <c r="I85" s="9">
        <f t="shared" si="8"/>
        <v>4.1848461342997991</v>
      </c>
      <c r="J85" s="9">
        <v>9.6136567834681046E-3</v>
      </c>
      <c r="K85" s="9">
        <v>8.7707204912344919E-2</v>
      </c>
      <c r="L85" s="9">
        <f t="shared" si="9"/>
        <v>6.7438203579077447</v>
      </c>
      <c r="M85" s="9">
        <v>3.0868131868131869</v>
      </c>
      <c r="N85" s="9">
        <v>9.9834128136014923E-3</v>
      </c>
      <c r="O85" s="9">
        <v>3.8836871589081539</v>
      </c>
    </row>
    <row r="86" spans="1:15" x14ac:dyDescent="0.2">
      <c r="A86" s="7">
        <v>36526</v>
      </c>
      <c r="B86" s="9">
        <v>4186.1899409999996</v>
      </c>
      <c r="C86" s="9">
        <f t="shared" si="5"/>
        <v>845.08984299999975</v>
      </c>
      <c r="D86" s="9">
        <v>11.587102869158882</v>
      </c>
      <c r="E86" s="9">
        <f t="shared" si="6"/>
        <v>694726.81780562003</v>
      </c>
      <c r="F86" s="9">
        <v>49513.833171868144</v>
      </c>
      <c r="G86" s="9">
        <v>222.51704018314675</v>
      </c>
      <c r="H86" s="9">
        <f t="shared" si="7"/>
        <v>3.7457928590314298</v>
      </c>
      <c r="I86" s="9">
        <f t="shared" si="8"/>
        <v>52.557085291317101</v>
      </c>
      <c r="J86" s="9">
        <v>9.6136567834681046E-3</v>
      </c>
      <c r="K86" s="9">
        <v>8.7707204912344919E-2</v>
      </c>
      <c r="L86" s="9">
        <f t="shared" si="9"/>
        <v>196.86795477572139</v>
      </c>
      <c r="M86" s="9">
        <v>3.0868131868131869</v>
      </c>
      <c r="N86" s="9">
        <v>9.9834128136014923E-3</v>
      </c>
      <c r="O86" s="9">
        <v>3.8836871589081539</v>
      </c>
    </row>
    <row r="87" spans="1:15" x14ac:dyDescent="0.2">
      <c r="A87" s="7">
        <v>36557</v>
      </c>
      <c r="B87" s="9">
        <v>3961.070068</v>
      </c>
      <c r="C87" s="9">
        <f t="shared" si="5"/>
        <v>-225.11987299999964</v>
      </c>
      <c r="D87" s="9">
        <v>11.587102869158882</v>
      </c>
      <c r="E87" s="9">
        <f t="shared" si="6"/>
        <v>56030.192425122397</v>
      </c>
      <c r="F87" s="9">
        <v>49513.833171868144</v>
      </c>
      <c r="G87" s="9">
        <v>222.51704018314675</v>
      </c>
      <c r="H87" s="9">
        <f t="shared" si="7"/>
        <v>-1.0637701080076047</v>
      </c>
      <c r="I87" s="9">
        <f t="shared" si="8"/>
        <v>-1.2037695332710294</v>
      </c>
      <c r="J87" s="9">
        <v>9.6136567834681046E-3</v>
      </c>
      <c r="K87" s="9">
        <v>8.7707204912344919E-2</v>
      </c>
      <c r="L87" s="9">
        <f t="shared" si="9"/>
        <v>1.2805340464239869</v>
      </c>
      <c r="M87" s="9">
        <v>3.0868131868131869</v>
      </c>
      <c r="N87" s="9">
        <v>9.9834128136014923E-3</v>
      </c>
      <c r="O87" s="9">
        <v>3.8836871589081539</v>
      </c>
    </row>
    <row r="88" spans="1:15" x14ac:dyDescent="0.2">
      <c r="A88" s="7">
        <v>36586</v>
      </c>
      <c r="B88" s="9">
        <v>4732.8198240000002</v>
      </c>
      <c r="C88" s="9">
        <f t="shared" si="5"/>
        <v>771.74975600000016</v>
      </c>
      <c r="D88" s="9">
        <v>11.587102869158882</v>
      </c>
      <c r="E88" s="9">
        <f t="shared" si="6"/>
        <v>577847.25921491964</v>
      </c>
      <c r="F88" s="9">
        <v>49513.833171868144</v>
      </c>
      <c r="G88" s="9">
        <v>222.51704018314675</v>
      </c>
      <c r="H88" s="9">
        <f t="shared" si="7"/>
        <v>3.4161997324122924</v>
      </c>
      <c r="I88" s="9">
        <f t="shared" si="8"/>
        <v>39.868487770943972</v>
      </c>
      <c r="J88" s="9">
        <v>9.6136567834681046E-3</v>
      </c>
      <c r="K88" s="9">
        <v>8.7707204912344919E-2</v>
      </c>
      <c r="L88" s="9">
        <f t="shared" si="9"/>
        <v>136.19871725478154</v>
      </c>
      <c r="M88" s="9">
        <v>3.0868131868131869</v>
      </c>
      <c r="N88" s="9">
        <v>9.9834128136014923E-3</v>
      </c>
      <c r="O88" s="9">
        <v>3.8836871589081539</v>
      </c>
    </row>
    <row r="89" spans="1:15" x14ac:dyDescent="0.2">
      <c r="A89" s="7">
        <v>36617</v>
      </c>
      <c r="B89" s="9">
        <v>4494.8901370000003</v>
      </c>
      <c r="C89" s="9">
        <f t="shared" si="5"/>
        <v>-237.92968699999983</v>
      </c>
      <c r="D89" s="9">
        <v>11.587102869158882</v>
      </c>
      <c r="E89" s="9">
        <f t="shared" si="6"/>
        <v>62258.628426609903</v>
      </c>
      <c r="F89" s="9">
        <v>49513.833171868144</v>
      </c>
      <c r="G89" s="9">
        <v>222.51704018314675</v>
      </c>
      <c r="H89" s="9">
        <f t="shared" si="7"/>
        <v>-1.1213378969259582</v>
      </c>
      <c r="I89" s="9">
        <f t="shared" si="8"/>
        <v>-1.4099687903996587</v>
      </c>
      <c r="J89" s="9">
        <v>9.6136567834681046E-3</v>
      </c>
      <c r="K89" s="9">
        <v>8.7707204912344919E-2</v>
      </c>
      <c r="L89" s="9">
        <f t="shared" si="9"/>
        <v>1.5810514381579903</v>
      </c>
      <c r="M89" s="9">
        <v>3.0868131868131869</v>
      </c>
      <c r="N89" s="9">
        <v>9.9834128136014923E-3</v>
      </c>
      <c r="O89" s="9">
        <v>3.8836871589081539</v>
      </c>
    </row>
    <row r="90" spans="1:15" x14ac:dyDescent="0.2">
      <c r="A90" s="7">
        <v>36647</v>
      </c>
      <c r="B90" s="9">
        <v>3930.179932</v>
      </c>
      <c r="C90" s="9">
        <f t="shared" si="5"/>
        <v>-564.71020500000031</v>
      </c>
      <c r="D90" s="9">
        <v>11.587102869158882</v>
      </c>
      <c r="E90" s="9">
        <f t="shared" si="6"/>
        <v>332118.58705724048</v>
      </c>
      <c r="F90" s="9">
        <v>49513.833171868144</v>
      </c>
      <c r="G90" s="9">
        <v>222.51704018314675</v>
      </c>
      <c r="H90" s="9">
        <f t="shared" si="7"/>
        <v>-2.5899019122078339</v>
      </c>
      <c r="I90" s="9">
        <f t="shared" si="8"/>
        <v>-17.372005126600008</v>
      </c>
      <c r="J90" s="9">
        <v>9.6136567834681046E-3</v>
      </c>
      <c r="K90" s="9">
        <v>8.7707204912344919E-2</v>
      </c>
      <c r="L90" s="9">
        <f t="shared" si="9"/>
        <v>44.991789296265658</v>
      </c>
      <c r="M90" s="9">
        <v>3.0868131868131869</v>
      </c>
      <c r="N90" s="9">
        <v>9.9834128136014923E-3</v>
      </c>
      <c r="O90" s="9">
        <v>3.8836871589081539</v>
      </c>
    </row>
    <row r="91" spans="1:15" x14ac:dyDescent="0.2">
      <c r="A91" s="7">
        <v>36678</v>
      </c>
      <c r="B91" s="9">
        <v>3471.9499510000001</v>
      </c>
      <c r="C91" s="9">
        <f t="shared" si="5"/>
        <v>-458.22998099999995</v>
      </c>
      <c r="D91" s="9">
        <v>11.587102869158882</v>
      </c>
      <c r="E91" s="9">
        <f t="shared" si="6"/>
        <v>220728.09229532021</v>
      </c>
      <c r="F91" s="9">
        <v>49513.833171868144</v>
      </c>
      <c r="G91" s="9">
        <v>222.51704018314675</v>
      </c>
      <c r="H91" s="9">
        <f t="shared" si="7"/>
        <v>-2.111375755683552</v>
      </c>
      <c r="I91" s="9">
        <f t="shared" si="8"/>
        <v>-9.4123179890545483</v>
      </c>
      <c r="J91" s="9">
        <v>9.6136567834681046E-3</v>
      </c>
      <c r="K91" s="9">
        <v>8.7707204912344919E-2</v>
      </c>
      <c r="L91" s="9">
        <f t="shared" si="9"/>
        <v>19.872940006873939</v>
      </c>
      <c r="M91" s="9">
        <v>3.0868131868131869</v>
      </c>
      <c r="N91" s="9">
        <v>9.9834128136014923E-3</v>
      </c>
      <c r="O91" s="9">
        <v>3.8836871589081539</v>
      </c>
    </row>
    <row r="92" spans="1:15" x14ac:dyDescent="0.2">
      <c r="A92" s="7">
        <v>36708</v>
      </c>
      <c r="B92" s="9">
        <v>3950.5900879999999</v>
      </c>
      <c r="C92" s="9">
        <f t="shared" si="5"/>
        <v>478.64013699999987</v>
      </c>
      <c r="D92" s="9">
        <v>11.587102869158882</v>
      </c>
      <c r="E92" s="9">
        <f t="shared" si="6"/>
        <v>218138.53669082455</v>
      </c>
      <c r="F92" s="9">
        <v>49513.833171868144</v>
      </c>
      <c r="G92" s="9">
        <v>222.51704018314675</v>
      </c>
      <c r="H92" s="9">
        <f t="shared" si="7"/>
        <v>2.0989540115508656</v>
      </c>
      <c r="I92" s="9">
        <f t="shared" si="8"/>
        <v>9.247168464452109</v>
      </c>
      <c r="J92" s="9">
        <v>9.6136567834681046E-3</v>
      </c>
      <c r="K92" s="9">
        <v>8.7707204912344919E-2</v>
      </c>
      <c r="L92" s="9">
        <f t="shared" si="9"/>
        <v>19.409381343948411</v>
      </c>
      <c r="M92" s="9">
        <v>3.0868131868131869</v>
      </c>
      <c r="N92" s="9">
        <v>9.9834128136014923E-3</v>
      </c>
      <c r="O92" s="9">
        <v>3.8836871589081539</v>
      </c>
    </row>
    <row r="93" spans="1:15" x14ac:dyDescent="0.2">
      <c r="A93" s="7">
        <v>36739</v>
      </c>
      <c r="B93" s="9">
        <v>3760.9499510000001</v>
      </c>
      <c r="C93" s="9">
        <f t="shared" si="5"/>
        <v>-189.64013699999987</v>
      </c>
      <c r="D93" s="9">
        <v>11.587102869158882</v>
      </c>
      <c r="E93" s="9">
        <f t="shared" si="6"/>
        <v>40492.402065359951</v>
      </c>
      <c r="F93" s="9">
        <v>49513.833171868144</v>
      </c>
      <c r="G93" s="9">
        <v>222.51704018314675</v>
      </c>
      <c r="H93" s="9">
        <f t="shared" si="7"/>
        <v>-0.90432283165161176</v>
      </c>
      <c r="I93" s="9">
        <f t="shared" si="8"/>
        <v>-0.73955501625204279</v>
      </c>
      <c r="J93" s="9">
        <v>9.6136567834681046E-3</v>
      </c>
      <c r="K93" s="9">
        <v>8.7707204912344919E-2</v>
      </c>
      <c r="L93" s="9">
        <f t="shared" si="9"/>
        <v>0.66879648645920109</v>
      </c>
      <c r="M93" s="9">
        <v>3.0868131868131869</v>
      </c>
      <c r="N93" s="9">
        <v>9.9834128136014923E-3</v>
      </c>
      <c r="O93" s="9">
        <v>3.8836871589081539</v>
      </c>
    </row>
    <row r="94" spans="1:15" x14ac:dyDescent="0.2">
      <c r="A94" s="7">
        <v>36770</v>
      </c>
      <c r="B94" s="9">
        <v>4252.1499020000001</v>
      </c>
      <c r="C94" s="9">
        <f t="shared" si="5"/>
        <v>491.19995100000006</v>
      </c>
      <c r="D94" s="9">
        <v>11.587102869158882</v>
      </c>
      <c r="E94" s="9">
        <f t="shared" si="6"/>
        <v>230028.48409217736</v>
      </c>
      <c r="F94" s="9">
        <v>49513.833171868144</v>
      </c>
      <c r="G94" s="9">
        <v>222.51704018314675</v>
      </c>
      <c r="H94" s="9">
        <f t="shared" si="7"/>
        <v>2.1553982910076774</v>
      </c>
      <c r="I94" s="9">
        <f t="shared" si="8"/>
        <v>10.013423920833946</v>
      </c>
      <c r="J94" s="9">
        <v>9.6136567834681046E-3</v>
      </c>
      <c r="K94" s="9">
        <v>8.7707204912344919E-2</v>
      </c>
      <c r="L94" s="9">
        <f t="shared" si="9"/>
        <v>21.582916806100883</v>
      </c>
      <c r="M94" s="9">
        <v>3.0868131868131869</v>
      </c>
      <c r="N94" s="9">
        <v>9.9834128136014923E-3</v>
      </c>
      <c r="O94" s="9">
        <v>3.8836871589081539</v>
      </c>
    </row>
    <row r="95" spans="1:15" x14ac:dyDescent="0.2">
      <c r="A95" s="7">
        <v>36800</v>
      </c>
      <c r="B95" s="9">
        <v>3714.4799800000001</v>
      </c>
      <c r="C95" s="9">
        <f t="shared" si="5"/>
        <v>-537.66992200000004</v>
      </c>
      <c r="D95" s="9">
        <v>11.587102869158882</v>
      </c>
      <c r="E95" s="9">
        <f t="shared" si="6"/>
        <v>301683.2793681199</v>
      </c>
      <c r="F95" s="9">
        <v>49513.833171868144</v>
      </c>
      <c r="G95" s="9">
        <v>222.51704018314675</v>
      </c>
      <c r="H95" s="9">
        <f t="shared" si="7"/>
        <v>-2.4683818570347817</v>
      </c>
      <c r="I95" s="9">
        <f t="shared" si="8"/>
        <v>-15.039626012758696</v>
      </c>
      <c r="J95" s="9">
        <v>9.6136567834681046E-3</v>
      </c>
      <c r="K95" s="9">
        <v>8.7707204912344919E-2</v>
      </c>
      <c r="L95" s="9">
        <f t="shared" si="9"/>
        <v>37.123539986481916</v>
      </c>
      <c r="M95" s="9">
        <v>3.0868131868131869</v>
      </c>
      <c r="N95" s="9">
        <v>9.9834128136014923E-3</v>
      </c>
      <c r="O95" s="9">
        <v>3.8836871589081539</v>
      </c>
    </row>
    <row r="96" spans="1:15" x14ac:dyDescent="0.2">
      <c r="A96" s="7">
        <v>36831</v>
      </c>
      <c r="B96" s="9">
        <v>3316.51001</v>
      </c>
      <c r="C96" s="9">
        <f t="shared" si="5"/>
        <v>-397.9699700000001</v>
      </c>
      <c r="D96" s="9">
        <v>11.587102869158882</v>
      </c>
      <c r="E96" s="9">
        <f t="shared" si="6"/>
        <v>167736.99593715358</v>
      </c>
      <c r="F96" s="9">
        <v>49513.833171868144</v>
      </c>
      <c r="G96" s="9">
        <v>222.51704018314675</v>
      </c>
      <c r="H96" s="9">
        <f t="shared" si="7"/>
        <v>-1.8405649856391468</v>
      </c>
      <c r="I96" s="9">
        <f t="shared" si="8"/>
        <v>-6.2352442083524595</v>
      </c>
      <c r="J96" s="9">
        <v>9.6136567834681046E-3</v>
      </c>
      <c r="K96" s="9">
        <v>8.7707204912344919E-2</v>
      </c>
      <c r="L96" s="9">
        <f t="shared" si="9"/>
        <v>11.476372166802818</v>
      </c>
      <c r="M96" s="9">
        <v>3.0868131868131869</v>
      </c>
      <c r="N96" s="9">
        <v>9.9834128136014923E-3</v>
      </c>
      <c r="O96" s="9">
        <v>3.8836871589081539</v>
      </c>
    </row>
    <row r="97" spans="1:15" x14ac:dyDescent="0.2">
      <c r="A97" s="7">
        <v>36861</v>
      </c>
      <c r="B97" s="9">
        <v>2644.0900879999999</v>
      </c>
      <c r="C97" s="9">
        <f t="shared" si="5"/>
        <v>-672.41992200000004</v>
      </c>
      <c r="D97" s="9">
        <v>11.587102869158882</v>
      </c>
      <c r="E97" s="9">
        <f t="shared" si="6"/>
        <v>467865.61007035826</v>
      </c>
      <c r="F97" s="9">
        <v>49513.833171868144</v>
      </c>
      <c r="G97" s="9">
        <v>222.51704018314675</v>
      </c>
      <c r="H97" s="9">
        <f t="shared" si="7"/>
        <v>-3.0739534568057096</v>
      </c>
      <c r="I97" s="9">
        <f t="shared" si="8"/>
        <v>-29.046369817584999</v>
      </c>
      <c r="J97" s="9">
        <v>9.6136567834681046E-3</v>
      </c>
      <c r="K97" s="9">
        <v>8.7707204912344919E-2</v>
      </c>
      <c r="L97" s="9">
        <f t="shared" si="9"/>
        <v>89.287188908422436</v>
      </c>
      <c r="M97" s="9">
        <v>3.0868131868131869</v>
      </c>
      <c r="N97" s="9">
        <v>9.9834128136014923E-3</v>
      </c>
      <c r="O97" s="9">
        <v>3.8836871589081539</v>
      </c>
    </row>
    <row r="98" spans="1:15" x14ac:dyDescent="0.2">
      <c r="A98" s="7">
        <v>36892</v>
      </c>
      <c r="B98" s="9">
        <v>2474.1599120000001</v>
      </c>
      <c r="C98" s="9">
        <f t="shared" si="5"/>
        <v>-169.93017599999985</v>
      </c>
      <c r="D98" s="9">
        <v>11.587102869158882</v>
      </c>
      <c r="E98" s="9">
        <f t="shared" si="6"/>
        <v>32948.522528063935</v>
      </c>
      <c r="F98" s="9">
        <v>49513.833171868144</v>
      </c>
      <c r="G98" s="9">
        <v>222.51704018314675</v>
      </c>
      <c r="H98" s="9">
        <f t="shared" si="7"/>
        <v>-0.81574552097114716</v>
      </c>
      <c r="I98" s="9">
        <f t="shared" si="8"/>
        <v>-0.54283031535025494</v>
      </c>
      <c r="J98" s="9">
        <v>9.6136567834681046E-3</v>
      </c>
      <c r="K98" s="9">
        <v>8.7707204912344919E-2</v>
      </c>
      <c r="L98" s="9">
        <f t="shared" si="9"/>
        <v>0.44281139839432576</v>
      </c>
      <c r="M98" s="9">
        <v>3.0868131868131869</v>
      </c>
      <c r="N98" s="9">
        <v>9.9834128136014923E-3</v>
      </c>
      <c r="O98" s="9">
        <v>3.8836871589081539</v>
      </c>
    </row>
    <row r="99" spans="1:15" x14ac:dyDescent="0.2">
      <c r="A99" s="7">
        <v>36923</v>
      </c>
      <c r="B99" s="9">
        <v>2771.570068</v>
      </c>
      <c r="C99" s="9">
        <f t="shared" si="5"/>
        <v>297.41015599999992</v>
      </c>
      <c r="D99" s="9">
        <v>11.587102869158882</v>
      </c>
      <c r="E99" s="9">
        <f t="shared" si="6"/>
        <v>81694.817701035587</v>
      </c>
      <c r="F99" s="9">
        <v>49513.833171868144</v>
      </c>
      <c r="G99" s="9">
        <v>222.51704018314675</v>
      </c>
      <c r="H99" s="9">
        <f t="shared" si="7"/>
        <v>1.2844996180768409</v>
      </c>
      <c r="I99" s="9">
        <f t="shared" si="8"/>
        <v>2.1193463606743839</v>
      </c>
      <c r="J99" s="9">
        <v>9.6136567834681046E-3</v>
      </c>
      <c r="K99" s="9">
        <v>8.7707204912344919E-2</v>
      </c>
      <c r="L99" s="9">
        <f t="shared" si="9"/>
        <v>2.722299590858789</v>
      </c>
      <c r="M99" s="9">
        <v>3.0868131868131869</v>
      </c>
      <c r="N99" s="9">
        <v>9.9834128136014923E-3</v>
      </c>
      <c r="O99" s="9">
        <v>3.8836871589081539</v>
      </c>
    </row>
    <row r="100" spans="1:15" x14ac:dyDescent="0.2">
      <c r="A100" s="7">
        <v>36951</v>
      </c>
      <c r="B100" s="9">
        <v>2126.3000489999999</v>
      </c>
      <c r="C100" s="9">
        <f t="shared" si="5"/>
        <v>-645.27001900000005</v>
      </c>
      <c r="D100" s="9">
        <v>11.587102869158882</v>
      </c>
      <c r="E100" s="9">
        <f t="shared" si="6"/>
        <v>431461.27855023515</v>
      </c>
      <c r="F100" s="9">
        <v>49513.833171868144</v>
      </c>
      <c r="G100" s="9">
        <v>222.51704018314675</v>
      </c>
      <c r="H100" s="9">
        <f t="shared" si="7"/>
        <v>-2.951940765203962</v>
      </c>
      <c r="I100" s="9">
        <f t="shared" si="8"/>
        <v>-25.723076869013219</v>
      </c>
      <c r="J100" s="9">
        <v>9.6136567834681046E-3</v>
      </c>
      <c r="K100" s="9">
        <v>8.7707204912344919E-2</v>
      </c>
      <c r="L100" s="9">
        <f t="shared" si="9"/>
        <v>75.932999216115221</v>
      </c>
      <c r="M100" s="9">
        <v>3.0868131868131869</v>
      </c>
      <c r="N100" s="9">
        <v>9.9834128136014923E-3</v>
      </c>
      <c r="O100" s="9">
        <v>3.8836871589081539</v>
      </c>
    </row>
    <row r="101" spans="1:15" x14ac:dyDescent="0.2">
      <c r="A101" s="7">
        <v>36982</v>
      </c>
      <c r="B101" s="9">
        <v>1835.219971</v>
      </c>
      <c r="C101" s="9">
        <f t="shared" si="5"/>
        <v>-291.08007799999996</v>
      </c>
      <c r="D101" s="9">
        <v>11.587102869158882</v>
      </c>
      <c r="E101" s="9">
        <f t="shared" si="6"/>
        <v>91607.422375284092</v>
      </c>
      <c r="F101" s="9">
        <v>49513.833171868144</v>
      </c>
      <c r="G101" s="9">
        <v>222.51704018314675</v>
      </c>
      <c r="H101" s="9">
        <f t="shared" si="7"/>
        <v>-1.3601977656185029</v>
      </c>
      <c r="I101" s="9">
        <f t="shared" si="8"/>
        <v>-2.5165535214455423</v>
      </c>
      <c r="J101" s="9">
        <v>9.6136567834681046E-3</v>
      </c>
      <c r="K101" s="9">
        <v>8.7707204912344919E-2</v>
      </c>
      <c r="L101" s="9">
        <f t="shared" si="9"/>
        <v>3.4230104769296021</v>
      </c>
      <c r="M101" s="9">
        <v>3.0868131868131869</v>
      </c>
      <c r="N101" s="9">
        <v>9.9834128136014923E-3</v>
      </c>
      <c r="O101" s="9">
        <v>3.8836871589081539</v>
      </c>
    </row>
    <row r="102" spans="1:15" x14ac:dyDescent="0.2">
      <c r="A102" s="7">
        <v>37012</v>
      </c>
      <c r="B102" s="9">
        <v>2116.23999</v>
      </c>
      <c r="C102" s="9">
        <f t="shared" si="5"/>
        <v>281.02001900000005</v>
      </c>
      <c r="D102" s="9">
        <v>11.587102869158882</v>
      </c>
      <c r="E102" s="9">
        <f t="shared" si="6"/>
        <v>72594.096294768911</v>
      </c>
      <c r="F102" s="9">
        <v>49513.833171868144</v>
      </c>
      <c r="G102" s="9">
        <v>222.51704018314675</v>
      </c>
      <c r="H102" s="9">
        <f t="shared" si="7"/>
        <v>1.2108417220949885</v>
      </c>
      <c r="I102" s="9">
        <f t="shared" si="8"/>
        <v>1.7752606683949641</v>
      </c>
      <c r="J102" s="9">
        <v>9.6136567834681046E-3</v>
      </c>
      <c r="K102" s="9">
        <v>8.7707204912344919E-2</v>
      </c>
      <c r="L102" s="9">
        <f t="shared" si="9"/>
        <v>2.1495596848868588</v>
      </c>
      <c r="M102" s="9">
        <v>3.0868131868131869</v>
      </c>
      <c r="N102" s="9">
        <v>9.9834128136014923E-3</v>
      </c>
      <c r="O102" s="9">
        <v>3.8836871589081539</v>
      </c>
    </row>
    <row r="103" spans="1:15" x14ac:dyDescent="0.2">
      <c r="A103" s="7">
        <v>37043</v>
      </c>
      <c r="B103" s="9">
        <v>2131.1201169999999</v>
      </c>
      <c r="C103" s="9">
        <f t="shared" si="5"/>
        <v>14.880126999999902</v>
      </c>
      <c r="D103" s="9">
        <v>11.587102869158882</v>
      </c>
      <c r="E103" s="9">
        <f t="shared" si="6"/>
        <v>10.844007926301259</v>
      </c>
      <c r="F103" s="9">
        <v>49513.833171868144</v>
      </c>
      <c r="G103" s="9">
        <v>222.51704018314675</v>
      </c>
      <c r="H103" s="9">
        <f t="shared" si="7"/>
        <v>1.4798975072338894E-2</v>
      </c>
      <c r="I103" s="9">
        <f t="shared" si="8"/>
        <v>3.2411185461754234E-6</v>
      </c>
      <c r="J103" s="9">
        <v>9.6136567834681046E-3</v>
      </c>
      <c r="K103" s="9">
        <v>8.7707204912344919E-2</v>
      </c>
      <c r="L103" s="9">
        <f t="shared" si="9"/>
        <v>4.7965232571345369E-8</v>
      </c>
      <c r="M103" s="9">
        <v>3.0868131868131869</v>
      </c>
      <c r="N103" s="9">
        <v>9.9834128136014923E-3</v>
      </c>
      <c r="O103" s="9">
        <v>3.8836871589081539</v>
      </c>
    </row>
    <row r="104" spans="1:15" x14ac:dyDescent="0.2">
      <c r="A104" s="7">
        <v>37073</v>
      </c>
      <c r="B104" s="9">
        <v>2156.76001</v>
      </c>
      <c r="C104" s="9">
        <f t="shared" si="5"/>
        <v>25.639893000000029</v>
      </c>
      <c r="D104" s="9">
        <v>11.587102869158882</v>
      </c>
      <c r="E104" s="9">
        <f t="shared" si="6"/>
        <v>197.48091046146635</v>
      </c>
      <c r="F104" s="9">
        <v>49513.833171868144</v>
      </c>
      <c r="G104" s="9">
        <v>222.51704018314675</v>
      </c>
      <c r="H104" s="9">
        <f t="shared" si="7"/>
        <v>6.3153770692234351E-2</v>
      </c>
      <c r="I104" s="9">
        <f t="shared" si="8"/>
        <v>2.5188242025388224E-4</v>
      </c>
      <c r="J104" s="9">
        <v>9.6136567834681046E-3</v>
      </c>
      <c r="K104" s="9">
        <v>8.7707204912344919E-2</v>
      </c>
      <c r="L104" s="9">
        <f t="shared" si="9"/>
        <v>1.5907324610118684E-5</v>
      </c>
      <c r="M104" s="9">
        <v>3.0868131868131869</v>
      </c>
      <c r="N104" s="9">
        <v>9.9834128136014923E-3</v>
      </c>
      <c r="O104" s="9">
        <v>3.8836871589081539</v>
      </c>
    </row>
    <row r="105" spans="1:15" x14ac:dyDescent="0.2">
      <c r="A105" s="7">
        <v>37104</v>
      </c>
      <c r="B105" s="9">
        <v>2051.5600589999999</v>
      </c>
      <c r="C105" s="9">
        <f t="shared" si="5"/>
        <v>-105.19995100000006</v>
      </c>
      <c r="D105" s="9">
        <v>11.587102869158882</v>
      </c>
      <c r="E105" s="9">
        <f t="shared" si="6"/>
        <v>13639.215951437833</v>
      </c>
      <c r="F105" s="9">
        <v>49513.833171868144</v>
      </c>
      <c r="G105" s="9">
        <v>222.51704018314675</v>
      </c>
      <c r="H105" s="9">
        <f t="shared" si="7"/>
        <v>-0.524845440030279</v>
      </c>
      <c r="I105" s="9">
        <f t="shared" si="8"/>
        <v>-0.14457536084617986</v>
      </c>
      <c r="J105" s="9">
        <v>9.6136567834681046E-3</v>
      </c>
      <c r="K105" s="9">
        <v>8.7707204912344919E-2</v>
      </c>
      <c r="L105" s="9">
        <f t="shared" si="9"/>
        <v>7.5879718880849642E-2</v>
      </c>
      <c r="M105" s="9">
        <v>3.0868131868131869</v>
      </c>
      <c r="N105" s="9">
        <v>9.9834128136014923E-3</v>
      </c>
      <c r="O105" s="9">
        <v>3.8836871589081539</v>
      </c>
    </row>
    <row r="106" spans="1:15" x14ac:dyDescent="0.2">
      <c r="A106" s="7">
        <v>37135</v>
      </c>
      <c r="B106" s="9">
        <v>1802.290039</v>
      </c>
      <c r="C106" s="9">
        <f t="shared" si="5"/>
        <v>-249.27001999999993</v>
      </c>
      <c r="D106" s="9">
        <v>11.587102869158882</v>
      </c>
      <c r="E106" s="9">
        <f t="shared" si="6"/>
        <v>68046.438551575397</v>
      </c>
      <c r="F106" s="9">
        <v>49513.833171868144</v>
      </c>
      <c r="G106" s="9">
        <v>222.51704018314675</v>
      </c>
      <c r="H106" s="9">
        <f t="shared" si="7"/>
        <v>-1.1723017826160889</v>
      </c>
      <c r="I106" s="9">
        <f t="shared" si="8"/>
        <v>-1.6110843395580772</v>
      </c>
      <c r="J106" s="9">
        <v>9.6136567834681046E-3</v>
      </c>
      <c r="K106" s="9">
        <v>8.7707204912344919E-2</v>
      </c>
      <c r="L106" s="9">
        <f t="shared" si="9"/>
        <v>1.888677043208798</v>
      </c>
      <c r="M106" s="9">
        <v>3.0868131868131869</v>
      </c>
      <c r="N106" s="9">
        <v>9.9834128136014923E-3</v>
      </c>
      <c r="O106" s="9">
        <v>3.8836871589081539</v>
      </c>
    </row>
    <row r="107" spans="1:15" x14ac:dyDescent="0.2">
      <c r="A107" s="7">
        <v>37165</v>
      </c>
      <c r="B107" s="9">
        <v>1491.4499510000001</v>
      </c>
      <c r="C107" s="9">
        <f t="shared" si="5"/>
        <v>-310.84008799999992</v>
      </c>
      <c r="D107" s="9">
        <v>11.587102869158882</v>
      </c>
      <c r="E107" s="9">
        <f t="shared" si="6"/>
        <v>103959.29341177695</v>
      </c>
      <c r="F107" s="9">
        <v>49513.833171868144</v>
      </c>
      <c r="G107" s="9">
        <v>222.51704018314675</v>
      </c>
      <c r="H107" s="9">
        <f t="shared" si="7"/>
        <v>-1.44899999839913</v>
      </c>
      <c r="I107" s="9">
        <f t="shared" si="8"/>
        <v>-3.0423218389164348</v>
      </c>
      <c r="J107" s="9">
        <v>9.6136567834681046E-3</v>
      </c>
      <c r="K107" s="9">
        <v>8.7707204912344919E-2</v>
      </c>
      <c r="L107" s="9">
        <f t="shared" si="9"/>
        <v>4.4083243397195515</v>
      </c>
      <c r="M107" s="9">
        <v>3.0868131868131869</v>
      </c>
      <c r="N107" s="9">
        <v>9.9834128136014923E-3</v>
      </c>
      <c r="O107" s="9">
        <v>3.8836871589081539</v>
      </c>
    </row>
    <row r="108" spans="1:15" x14ac:dyDescent="0.2">
      <c r="A108" s="7">
        <v>37196</v>
      </c>
      <c r="B108" s="9">
        <v>1705.5200199999999</v>
      </c>
      <c r="C108" s="9">
        <f t="shared" si="5"/>
        <v>214.07006899999988</v>
      </c>
      <c r="D108" s="9">
        <v>11.587102869158882</v>
      </c>
      <c r="E108" s="9">
        <f t="shared" si="6"/>
        <v>40999.3515731433</v>
      </c>
      <c r="F108" s="9">
        <v>49513.833171868144</v>
      </c>
      <c r="G108" s="9">
        <v>222.51704018314675</v>
      </c>
      <c r="H108" s="9">
        <f t="shared" si="7"/>
        <v>0.90996611299603691</v>
      </c>
      <c r="I108" s="9">
        <f t="shared" si="8"/>
        <v>0.75348681765095382</v>
      </c>
      <c r="J108" s="9">
        <v>9.6136567834681046E-3</v>
      </c>
      <c r="K108" s="9">
        <v>8.7707204912344919E-2</v>
      </c>
      <c r="L108" s="9">
        <f t="shared" si="9"/>
        <v>0.68564747065159215</v>
      </c>
      <c r="M108" s="9">
        <v>3.0868131868131869</v>
      </c>
      <c r="N108" s="9">
        <v>9.9834128136014923E-3</v>
      </c>
      <c r="O108" s="9">
        <v>3.8836871589081539</v>
      </c>
    </row>
    <row r="109" spans="1:15" x14ac:dyDescent="0.2">
      <c r="A109" s="7">
        <v>37226</v>
      </c>
      <c r="B109" s="9">
        <v>1915.130005</v>
      </c>
      <c r="C109" s="9">
        <f t="shared" si="5"/>
        <v>209.60998500000005</v>
      </c>
      <c r="D109" s="9">
        <v>11.587102869158882</v>
      </c>
      <c r="E109" s="9">
        <f t="shared" si="6"/>
        <v>39213.061847405013</v>
      </c>
      <c r="F109" s="9">
        <v>49513.833171868144</v>
      </c>
      <c r="G109" s="9">
        <v>222.51704018314675</v>
      </c>
      <c r="H109" s="9">
        <f t="shared" si="7"/>
        <v>0.88992232670295623</v>
      </c>
      <c r="I109" s="9">
        <f t="shared" si="8"/>
        <v>0.70478444105225302</v>
      </c>
      <c r="J109" s="9">
        <v>9.6136567834681046E-3</v>
      </c>
      <c r="K109" s="9">
        <v>8.7707204912344919E-2</v>
      </c>
      <c r="L109" s="9">
        <f t="shared" si="9"/>
        <v>0.62720340960526344</v>
      </c>
      <c r="M109" s="9">
        <v>3.0868131868131869</v>
      </c>
      <c r="N109" s="9">
        <v>9.9834128136014923E-3</v>
      </c>
      <c r="O109" s="9">
        <v>3.8836871589081539</v>
      </c>
    </row>
    <row r="110" spans="1:15" x14ac:dyDescent="0.2">
      <c r="C110" s="9">
        <f>SUM(C3:C109)</f>
        <v>1239.8200070000003</v>
      </c>
      <c r="D110" s="9"/>
      <c r="E110" s="9">
        <f>SUM(E3:E109)</f>
        <v>5248466.3162180232</v>
      </c>
      <c r="F110" s="9"/>
      <c r="G110" s="9"/>
      <c r="H110" s="9"/>
      <c r="I110" s="9">
        <f>SUM(I3:I109)</f>
        <v>9.1231886978915782</v>
      </c>
      <c r="J110" s="9"/>
      <c r="K110" s="9"/>
      <c r="L110" s="9">
        <f>SUM(L3:L109)</f>
        <v>698.20816547069637</v>
      </c>
      <c r="M110" s="9"/>
      <c r="N110" s="9"/>
      <c r="O110" s="9"/>
    </row>
  </sheetData>
  <mergeCells count="1">
    <mergeCell ref="Q1:R1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D1" workbookViewId="0">
      <selection activeCell="Q2" sqref="Q2:R6"/>
    </sheetView>
  </sheetViews>
  <sheetFormatPr baseColWidth="10" defaultColWidth="9.1640625" defaultRowHeight="16" x14ac:dyDescent="0.2"/>
  <cols>
    <col min="2" max="2" width="17.5" customWidth="1"/>
    <col min="3" max="4" width="9.1640625" style="1"/>
    <col min="5" max="5" width="15.5" style="1" customWidth="1"/>
    <col min="6" max="6" width="13" style="1" customWidth="1"/>
    <col min="7" max="7" width="9.1640625" style="1"/>
    <col min="8" max="8" width="14.6640625" style="1" customWidth="1"/>
    <col min="9" max="9" width="18.33203125" style="1" customWidth="1"/>
    <col min="10" max="10" width="18.6640625" style="1" customWidth="1"/>
    <col min="11" max="11" width="9.1640625" style="1"/>
    <col min="12" max="12" width="16.5" style="1" customWidth="1"/>
    <col min="13" max="13" width="15.83203125" style="1" customWidth="1"/>
    <col min="14" max="14" width="20.1640625" style="1" customWidth="1"/>
    <col min="15" max="15" width="9.1640625" style="1"/>
    <col min="17" max="17" width="20.83203125" customWidth="1"/>
    <col min="18" max="18" width="35.5" customWidth="1"/>
    <col min="258" max="259" width="8.83203125" customWidth="1"/>
    <col min="261" max="261" width="8.83203125" customWidth="1"/>
    <col min="263" max="270" width="8.83203125" customWidth="1"/>
    <col min="272" max="277" width="8.83203125" customWidth="1"/>
    <col min="279" max="280" width="8.83203125" customWidth="1"/>
    <col min="286" max="286" width="8.83203125" customWidth="1"/>
    <col min="288" max="288" width="8.83203125" customWidth="1"/>
    <col min="290" max="290" width="8.83203125" customWidth="1"/>
    <col min="293" max="293" width="8.83203125" customWidth="1"/>
    <col min="295" max="297" width="8.83203125" customWidth="1"/>
    <col min="299" max="301" width="8.83203125" customWidth="1"/>
    <col min="303" max="304" width="8.83203125" customWidth="1"/>
    <col min="307" max="309" width="8.83203125" customWidth="1"/>
    <col min="311" max="311" width="8.83203125" customWidth="1"/>
    <col min="313" max="313" width="8.83203125" customWidth="1"/>
    <col min="315" max="317" width="8.83203125" customWidth="1"/>
    <col min="319" max="321" width="8.83203125" customWidth="1"/>
    <col min="323" max="325" width="8.83203125" customWidth="1"/>
    <col min="327" max="328" width="8.83203125" customWidth="1"/>
    <col min="330" max="330" width="8.83203125" customWidth="1"/>
    <col min="333" max="333" width="8.83203125" customWidth="1"/>
    <col min="335" max="337" width="8.83203125" customWidth="1"/>
    <col min="339" max="341" width="8.83203125" customWidth="1"/>
    <col min="343" max="344" width="8.83203125" customWidth="1"/>
    <col min="351" max="352" width="8.83203125" customWidth="1"/>
    <col min="359" max="360" width="8.83203125" customWidth="1"/>
    <col min="363" max="363" width="8.83203125" customWidth="1"/>
    <col min="367" max="374" width="8.83203125" customWidth="1"/>
    <col min="376" max="436" width="8.83203125" customWidth="1"/>
    <col min="444" max="444" width="8.83203125" customWidth="1"/>
    <col min="446" max="448" width="8.83203125" customWidth="1"/>
    <col min="450" max="450" width="8.83203125" customWidth="1"/>
    <col min="452" max="453" width="8.83203125" customWidth="1"/>
    <col min="458" max="458" width="8.83203125" customWidth="1"/>
    <col min="460" max="471" width="8.83203125" customWidth="1"/>
    <col min="473" max="477" width="8.83203125" customWidth="1"/>
    <col min="480" max="496" width="8.83203125" customWidth="1"/>
    <col min="498" max="498" width="8.83203125" customWidth="1"/>
    <col min="502" max="502" width="8.83203125" customWidth="1"/>
    <col min="506" max="688" width="8.83203125" customWidth="1"/>
    <col min="691" max="691" width="8.83203125" customWidth="1"/>
    <col min="694" max="694" width="8.83203125" customWidth="1"/>
    <col min="696" max="764" width="8.83203125" customWidth="1"/>
    <col min="766" max="766" width="8.83203125" customWidth="1"/>
    <col min="768" max="768" width="8.83203125" customWidth="1"/>
    <col min="770" max="774" width="8.83203125" customWidth="1"/>
    <col min="776" max="777" width="8.83203125" customWidth="1"/>
    <col min="779" max="780" width="8.83203125" customWidth="1"/>
    <col min="782" max="784" width="8.83203125" customWidth="1"/>
    <col min="786" max="818" width="8.83203125" customWidth="1"/>
    <col min="820" max="820" width="8.83203125" customWidth="1"/>
    <col min="822" max="824" width="8.83203125" customWidth="1"/>
    <col min="826" max="826" width="8.83203125" customWidth="1"/>
    <col min="828" max="829" width="8.83203125" customWidth="1"/>
    <col min="833" max="836" width="8.83203125" customWidth="1"/>
    <col min="838" max="839" width="8.83203125" customWidth="1"/>
    <col min="842" max="842" width="8.83203125" customWidth="1"/>
    <col min="845" max="846" width="8.83203125" customWidth="1"/>
    <col min="864" max="889" width="8.83203125" customWidth="1"/>
    <col min="891" max="891" width="8.83203125" customWidth="1"/>
    <col min="893" max="893" width="8.83203125" customWidth="1"/>
    <col min="895" max="895" width="8.83203125" customWidth="1"/>
    <col min="897" max="900" width="8.83203125" customWidth="1"/>
    <col min="903" max="904" width="8.83203125" customWidth="1"/>
    <col min="907" max="908" width="8.83203125" customWidth="1"/>
    <col min="910" max="910" width="8.83203125" customWidth="1"/>
    <col min="928" max="1020" width="8.83203125" customWidth="1"/>
    <col min="1022" max="1022" width="8.83203125" customWidth="1"/>
    <col min="1024" max="1024" width="8.83203125" customWidth="1"/>
    <col min="1026" max="1030" width="8.83203125" customWidth="1"/>
    <col min="1032" max="1033" width="8.83203125" customWidth="1"/>
    <col min="1035" max="1036" width="8.83203125" customWidth="1"/>
    <col min="1038" max="1040" width="8.83203125" customWidth="1"/>
    <col min="1042" max="1074" width="8.83203125" customWidth="1"/>
    <col min="1076" max="1076" width="8.83203125" customWidth="1"/>
    <col min="1078" max="1080" width="8.83203125" customWidth="1"/>
    <col min="1082" max="1082" width="8.83203125" customWidth="1"/>
    <col min="1084" max="1085" width="8.83203125" customWidth="1"/>
    <col min="1089" max="1092" width="8.83203125" customWidth="1"/>
    <col min="1094" max="1095" width="8.83203125" customWidth="1"/>
    <col min="1098" max="1098" width="8.83203125" customWidth="1"/>
    <col min="1101" max="1102" width="8.83203125" customWidth="1"/>
    <col min="1120" max="1142" width="8.83203125" customWidth="1"/>
    <col min="1144" max="1144" width="8.83203125" customWidth="1"/>
    <col min="1146" max="1150" width="8.83203125" customWidth="1"/>
    <col min="1152" max="1155" width="8.83203125" customWidth="1"/>
    <col min="1158" max="1160" width="8.83203125" customWidth="1"/>
    <col min="1164" max="1164" width="8.83203125" customWidth="1"/>
    <col min="1166" max="1166" width="8.83203125" customWidth="1"/>
    <col min="1168" max="1168" width="8.83203125" customWidth="1"/>
    <col min="1184" max="1203" width="8.83203125" customWidth="1"/>
    <col min="1207" max="1210" width="8.83203125" customWidth="1"/>
    <col min="1212" max="1213" width="8.83203125" customWidth="1"/>
    <col min="1215" max="1215" width="8.83203125" customWidth="1"/>
    <col min="1224" max="1224" width="8.83203125" customWidth="1"/>
    <col min="1226" max="1226" width="8.83203125" customWidth="1"/>
    <col min="1229" max="1230" width="8.83203125" customWidth="1"/>
    <col min="1248" max="1267" width="8.83203125" customWidth="1"/>
    <col min="1269" max="1270" width="8.83203125" customWidth="1"/>
    <col min="1273" max="1273" width="8.83203125" customWidth="1"/>
    <col min="1275" max="1278" width="8.83203125" customWidth="1"/>
    <col min="1280" max="1283" width="8.83203125" customWidth="1"/>
    <col min="1286" max="1288" width="8.83203125" customWidth="1"/>
    <col min="1292" max="1292" width="8.83203125" customWidth="1"/>
    <col min="1294" max="1294" width="8.83203125" customWidth="1"/>
    <col min="1296" max="1296" width="8.83203125" customWidth="1"/>
    <col min="1312" max="1328" width="8.83203125" customWidth="1"/>
    <col min="1331" max="1332" width="8.83203125" customWidth="1"/>
    <col min="1335" max="1395" width="8.83203125" customWidth="1"/>
    <col min="1397" max="1397" width="8.83203125" customWidth="1"/>
    <col min="1399" max="1399" width="8.83203125" customWidth="1"/>
    <col min="1401" max="1401" width="8.83203125" customWidth="1"/>
    <col min="1403" max="1406" width="8.83203125" customWidth="1"/>
    <col min="1408" max="1411" width="8.83203125" customWidth="1"/>
    <col min="1414" max="1416" width="8.83203125" customWidth="1"/>
    <col min="1420" max="1420" width="8.83203125" customWidth="1"/>
    <col min="1422" max="1422" width="8.83203125" customWidth="1"/>
    <col min="1424" max="1424" width="8.83203125" customWidth="1"/>
    <col min="1440" max="1527" width="8.83203125" customWidth="1"/>
    <col min="1529" max="1529" width="8.83203125" customWidth="1"/>
    <col min="1532" max="1533" width="8.83203125" customWidth="1"/>
    <col min="1535" max="1538" width="8.83203125" customWidth="1"/>
    <col min="1540" max="1543" width="8.83203125" customWidth="1"/>
    <col min="1546" max="1546" width="8.83203125" customWidth="1"/>
    <col min="1549" max="1550" width="8.83203125" customWidth="1"/>
    <col min="1568" max="1649" width="8.83203125" customWidth="1"/>
    <col min="1651" max="1652" width="8.83203125" customWidth="1"/>
    <col min="1654" max="1654" width="8.83203125" customWidth="1"/>
    <col min="1656" max="1656" width="8.83203125" customWidth="1"/>
    <col min="1658" max="1658" width="8.83203125" customWidth="1"/>
    <col min="1661" max="1662" width="8.83203125" customWidth="1"/>
    <col min="1664" max="1667" width="8.83203125" customWidth="1"/>
    <col min="1670" max="1672" width="8.83203125" customWidth="1"/>
    <col min="1676" max="1676" width="8.83203125" customWidth="1"/>
    <col min="1678" max="1678" width="8.83203125" customWidth="1"/>
    <col min="1680" max="1680" width="8.83203125" customWidth="1"/>
    <col min="1696" max="1712" width="8.83203125" customWidth="1"/>
    <col min="1715" max="1780" width="8.83203125" customWidth="1"/>
    <col min="1783" max="1784" width="8.83203125" customWidth="1"/>
    <col min="1786" max="1786" width="8.83203125" customWidth="1"/>
    <col min="1788" max="1790" width="8.83203125" customWidth="1"/>
    <col min="1792" max="1795" width="8.83203125" customWidth="1"/>
    <col min="1798" max="1800" width="8.83203125" customWidth="1"/>
    <col min="1804" max="1804" width="8.83203125" customWidth="1"/>
    <col min="1806" max="1806" width="8.83203125" customWidth="1"/>
    <col min="1808" max="1808" width="8.83203125" customWidth="1"/>
    <col min="1824" max="1840" width="8.83203125" customWidth="1"/>
    <col min="1843" max="1843" width="8.83203125" customWidth="1"/>
    <col min="1845" max="1847" width="8.83203125" customWidth="1"/>
    <col min="1850" max="1851" width="8.83203125" customWidth="1"/>
    <col min="1853" max="1854" width="8.83203125" customWidth="1"/>
    <col min="1856" max="1863" width="8.83203125" customWidth="1"/>
    <col min="1866" max="1866" width="8.83203125" customWidth="1"/>
    <col min="1869" max="1870" width="8.83203125" customWidth="1"/>
    <col min="1873" max="1905" width="8.83203125" customWidth="1"/>
    <col min="1907" max="1908" width="8.83203125" customWidth="1"/>
    <col min="1912" max="1912" width="8.83203125" customWidth="1"/>
    <col min="1914" max="1914" width="8.83203125" customWidth="1"/>
    <col min="1917" max="1918" width="8.83203125" customWidth="1"/>
    <col min="1920" max="1923" width="8.83203125" customWidth="1"/>
    <col min="1926" max="1928" width="8.83203125" customWidth="1"/>
    <col min="1932" max="1932" width="8.83203125" customWidth="1"/>
    <col min="1934" max="1934" width="8.83203125" customWidth="1"/>
    <col min="1936" max="1936" width="8.83203125" customWidth="1"/>
    <col min="1952" max="1975" width="8.83203125" customWidth="1"/>
    <col min="1977" max="2032" width="8.83203125" customWidth="1"/>
    <col min="2034" max="2097" width="8.83203125" customWidth="1"/>
    <col min="2099" max="2108" width="8.83203125" customWidth="1"/>
    <col min="2110" max="2124" width="8.83203125" customWidth="1"/>
    <col min="2128" max="2152" width="8.83203125" customWidth="1"/>
    <col min="2154" max="2154" width="8.83203125" customWidth="1"/>
    <col min="2177" max="2231" width="8.83203125" customWidth="1"/>
    <col min="2233" max="2288" width="8.83203125" customWidth="1"/>
    <col min="2290" max="2290" width="8.83203125" customWidth="1"/>
    <col min="2292" max="2428" width="8.83203125" customWidth="1"/>
    <col min="2430" max="2430" width="8.83203125" customWidth="1"/>
    <col min="2432" max="2432" width="8.83203125" customWidth="1"/>
    <col min="2434" max="2438" width="8.83203125" customWidth="1"/>
    <col min="2440" max="2441" width="8.83203125" customWidth="1"/>
    <col min="2443" max="2444" width="8.83203125" customWidth="1"/>
    <col min="2446" max="2448" width="8.83203125" customWidth="1"/>
    <col min="2450" max="2487" width="8.83203125" customWidth="1"/>
    <col min="2489" max="2550" width="8.83203125" customWidth="1"/>
    <col min="2554" max="2558" width="8.83203125" customWidth="1"/>
    <col min="2560" max="2563" width="8.83203125" customWidth="1"/>
    <col min="2566" max="2568" width="8.83203125" customWidth="1"/>
    <col min="2572" max="2572" width="8.83203125" customWidth="1"/>
    <col min="2574" max="2574" width="8.83203125" customWidth="1"/>
    <col min="2576" max="2576" width="8.83203125" customWidth="1"/>
    <col min="2592" max="2608" width="8.83203125" customWidth="1"/>
    <col min="2612" max="2612" width="8.83203125" customWidth="1"/>
    <col min="2614" max="2614" width="8.83203125" customWidth="1"/>
    <col min="2616" max="2618" width="8.83203125" customWidth="1"/>
    <col min="2620" max="2621" width="8.83203125" customWidth="1"/>
    <col min="2625" max="2628" width="8.83203125" customWidth="1"/>
    <col min="2630" max="2631" width="8.83203125" customWidth="1"/>
    <col min="2634" max="2634" width="8.83203125" customWidth="1"/>
    <col min="2637" max="2638" width="8.83203125" customWidth="1"/>
    <col min="2656" max="2748" width="8.83203125" customWidth="1"/>
    <col min="2751" max="2751" width="8.83203125" customWidth="1"/>
    <col min="2753" max="2753" width="8.83203125" customWidth="1"/>
    <col min="2755" max="2755" width="8.83203125" customWidth="1"/>
    <col min="2757" max="2757" width="8.83203125" customWidth="1"/>
    <col min="2760" max="2761" width="8.83203125" customWidth="1"/>
    <col min="2764" max="2764" width="8.83203125" customWidth="1"/>
    <col min="2766" max="2766" width="8.83203125" customWidth="1"/>
    <col min="2784" max="2804" width="8.83203125" customWidth="1"/>
    <col min="2810" max="2814" width="8.83203125" customWidth="1"/>
    <col min="2816" max="2819" width="8.83203125" customWidth="1"/>
    <col min="2822" max="2824" width="8.83203125" customWidth="1"/>
    <col min="2828" max="2828" width="8.83203125" customWidth="1"/>
    <col min="2830" max="2830" width="8.83203125" customWidth="1"/>
    <col min="2832" max="2832" width="8.83203125" customWidth="1"/>
    <col min="2848" max="2865" width="8.83203125" customWidth="1"/>
    <col min="2867" max="2867" width="8.83203125" customWidth="1"/>
    <col min="2870" max="2872" width="8.83203125" customWidth="1"/>
    <col min="2875" max="2876" width="8.83203125" customWidth="1"/>
    <col min="2880" max="2884" width="8.83203125" customWidth="1"/>
    <col min="2886" max="2887" width="8.83203125" customWidth="1"/>
    <col min="2890" max="2890" width="8.83203125" customWidth="1"/>
    <col min="2893" max="2894" width="8.83203125" customWidth="1"/>
    <col min="2912" max="2935" width="8.83203125" customWidth="1"/>
    <col min="2937" max="2999" width="8.83203125" customWidth="1"/>
    <col min="3001" max="3056" width="8.83203125" customWidth="1"/>
    <col min="3059" max="3124" width="8.83203125" customWidth="1"/>
    <col min="3126" max="3127" width="8.83203125" customWidth="1"/>
    <col min="3129" max="3130" width="8.83203125" customWidth="1"/>
    <col min="3132" max="3134" width="8.83203125" customWidth="1"/>
    <col min="3136" max="3139" width="8.83203125" customWidth="1"/>
    <col min="3142" max="3144" width="8.83203125" customWidth="1"/>
    <col min="3148" max="3148" width="8.83203125" customWidth="1"/>
    <col min="3150" max="3150" width="8.83203125" customWidth="1"/>
    <col min="3152" max="3152" width="8.83203125" customWidth="1"/>
    <col min="3168" max="3189" width="8.83203125" customWidth="1"/>
    <col min="3192" max="3194" width="8.83203125" customWidth="1"/>
    <col min="3196" max="3198" width="8.83203125" customWidth="1"/>
    <col min="3200" max="3203" width="8.83203125" customWidth="1"/>
    <col min="3206" max="3208" width="8.83203125" customWidth="1"/>
    <col min="3212" max="3212" width="8.83203125" customWidth="1"/>
    <col min="3214" max="3214" width="8.83203125" customWidth="1"/>
    <col min="3216" max="3216" width="8.83203125" customWidth="1"/>
    <col min="3232" max="3252" width="8.83203125" customWidth="1"/>
    <col min="3256" max="3256" width="8.83203125" customWidth="1"/>
    <col min="3261" max="3264" width="8.83203125" customWidth="1"/>
    <col min="3266" max="3268" width="8.83203125" customWidth="1"/>
    <col min="3276" max="3276" width="8.83203125" customWidth="1"/>
    <col min="3279" max="3279" width="8.83203125" customWidth="1"/>
    <col min="3296" max="3380" width="8.83203125" customWidth="1"/>
    <col min="3383" max="3383" width="8.83203125" customWidth="1"/>
    <col min="3385" max="3387" width="8.83203125" customWidth="1"/>
    <col min="3389" max="3390" width="8.83203125" customWidth="1"/>
    <col min="3392" max="3395" width="8.83203125" customWidth="1"/>
    <col min="3398" max="3400" width="8.83203125" customWidth="1"/>
    <col min="3404" max="3404" width="8.83203125" customWidth="1"/>
    <col min="3406" max="3406" width="8.83203125" customWidth="1"/>
    <col min="3408" max="3408" width="8.83203125" customWidth="1"/>
    <col min="3424" max="3440" width="8.83203125" customWidth="1"/>
    <col min="3443" max="3472" width="8.83203125" customWidth="1"/>
    <col min="3474" max="3507" width="8.83203125" customWidth="1"/>
    <col min="3511" max="3513" width="8.83203125" customWidth="1"/>
    <col min="3516" max="3518" width="8.83203125" customWidth="1"/>
    <col min="3520" max="3523" width="8.83203125" customWidth="1"/>
    <col min="3526" max="3528" width="8.83203125" customWidth="1"/>
    <col min="3532" max="3532" width="8.83203125" customWidth="1"/>
    <col min="3534" max="3534" width="8.83203125" customWidth="1"/>
    <col min="3536" max="3536" width="8.83203125" customWidth="1"/>
    <col min="3552" max="3632" width="8.83203125" customWidth="1"/>
    <col min="3680" max="3763" width="8.83203125" customWidth="1"/>
    <col min="3766" max="3766" width="8.83203125" customWidth="1"/>
    <col min="3768" max="3769" width="8.83203125" customWidth="1"/>
    <col min="3772" max="3774" width="8.83203125" customWidth="1"/>
    <col min="3776" max="3779" width="8.83203125" customWidth="1"/>
    <col min="3782" max="3784" width="8.83203125" customWidth="1"/>
    <col min="3788" max="3788" width="8.83203125" customWidth="1"/>
    <col min="3790" max="3790" width="8.83203125" customWidth="1"/>
    <col min="3792" max="3793" width="8.83203125" customWidth="1"/>
    <col min="3795" max="3824" width="8.83203125" customWidth="1"/>
    <col min="3827" max="3892" width="8.83203125" customWidth="1"/>
    <col min="3894" max="3894" width="8.83203125" customWidth="1"/>
    <col min="3896" max="3896" width="8.83203125" customWidth="1"/>
    <col min="3898" max="3898" width="8.83203125" customWidth="1"/>
    <col min="3901" max="3902" width="8.83203125" customWidth="1"/>
    <col min="3904" max="3907" width="8.83203125" customWidth="1"/>
    <col min="3910" max="3912" width="8.83203125" customWidth="1"/>
    <col min="3916" max="3916" width="8.83203125" customWidth="1"/>
    <col min="3918" max="3918" width="8.83203125" customWidth="1"/>
    <col min="3920" max="3920" width="8.83203125" customWidth="1"/>
    <col min="3936" max="3960" width="8.83203125" customWidth="1"/>
    <col min="3962" max="3963" width="8.83203125" customWidth="1"/>
    <col min="3965" max="3965" width="8.83203125" customWidth="1"/>
    <col min="3967" max="3969" width="8.83203125" customWidth="1"/>
    <col min="3973" max="3975" width="8.83203125" customWidth="1"/>
    <col min="3978" max="3991" width="8.83203125" customWidth="1"/>
    <col min="3993" max="3997" width="8.83203125" customWidth="1"/>
    <col min="4000" max="4049" width="8.83203125" customWidth="1"/>
    <col min="4051" max="4080" width="8.83203125" customWidth="1"/>
    <col min="4083" max="4148" width="8.83203125" customWidth="1"/>
    <col min="4150" max="4151" width="8.83203125" customWidth="1"/>
    <col min="4153" max="4157" width="8.83203125" customWidth="1"/>
    <col min="4159" max="4161" width="8.83203125" customWidth="1"/>
    <col min="4164" max="4166" width="8.83203125" customWidth="1"/>
    <col min="4172" max="4183" width="8.83203125" customWidth="1"/>
    <col min="4185" max="4189" width="8.83203125" customWidth="1"/>
    <col min="4192" max="4212" width="8.83203125" customWidth="1"/>
    <col min="4217" max="4223" width="8.83203125" customWidth="1"/>
    <col min="4226" max="4227" width="8.83203125" customWidth="1"/>
    <col min="4229" max="4229" width="8.83203125" customWidth="1"/>
    <col min="4232" max="4233" width="8.83203125" customWidth="1"/>
    <col min="4236" max="4236" width="8.83203125" customWidth="1"/>
    <col min="4238" max="4238" width="8.83203125" customWidth="1"/>
    <col min="4256" max="4336" width="8.83203125" customWidth="1"/>
    <col min="4339" max="4368" width="8.83203125" customWidth="1"/>
    <col min="4371" max="4400" width="8.83203125" customWidth="1"/>
    <col min="4403" max="4528" width="8.83203125" customWidth="1"/>
    <col min="4530" max="4663" width="8.83203125" customWidth="1"/>
    <col min="4665" max="4669" width="8.83203125" customWidth="1"/>
    <col min="4671" max="4673" width="8.83203125" customWidth="1"/>
    <col min="4676" max="4678" width="8.83203125" customWidth="1"/>
    <col min="4684" max="4695" width="8.83203125" customWidth="1"/>
    <col min="4697" max="4701" width="8.83203125" customWidth="1"/>
    <col min="4704" max="4784" width="8.83203125" customWidth="1"/>
    <col min="4786" max="4786" width="8.83203125" customWidth="1"/>
    <col min="4789" max="4789" width="8.83203125" customWidth="1"/>
    <col min="4792" max="4794" width="8.83203125" customWidth="1"/>
    <col min="4796" max="4798" width="8.83203125" customWidth="1"/>
    <col min="4800" max="4803" width="8.83203125" customWidth="1"/>
    <col min="4806" max="4808" width="8.83203125" customWidth="1"/>
    <col min="4812" max="4812" width="8.83203125" customWidth="1"/>
    <col min="4814" max="4814" width="8.83203125" customWidth="1"/>
    <col min="4816" max="4816" width="8.83203125" customWidth="1"/>
    <col min="4832" max="4848" width="8.83203125" customWidth="1"/>
    <col min="4850" max="4919" width="8.83203125" customWidth="1"/>
    <col min="4921" max="4925" width="8.83203125" customWidth="1"/>
    <col min="4927" max="4929" width="8.83203125" customWidth="1"/>
    <col min="4932" max="4934" width="8.83203125" customWidth="1"/>
    <col min="4940" max="4951" width="8.83203125" customWidth="1"/>
    <col min="4953" max="4957" width="8.83203125" customWidth="1"/>
    <col min="4960" max="4983" width="8.83203125" customWidth="1"/>
    <col min="4985" max="5040" width="8.83203125" customWidth="1"/>
    <col min="5042" max="5042" width="8.83203125" customWidth="1"/>
    <col min="5045" max="5047" width="8.83203125" customWidth="1"/>
    <col min="5049" max="5050" width="8.83203125" customWidth="1"/>
    <col min="5052" max="5054" width="8.83203125" customWidth="1"/>
    <col min="5056" max="5059" width="8.83203125" customWidth="1"/>
    <col min="5062" max="5064" width="8.83203125" customWidth="1"/>
    <col min="5068" max="5068" width="8.83203125" customWidth="1"/>
    <col min="5070" max="5070" width="8.83203125" customWidth="1"/>
    <col min="5072" max="5072" width="8.83203125" customWidth="1"/>
    <col min="5088" max="5104" width="8.83203125" customWidth="1"/>
    <col min="5106" max="5106" width="8.83203125" customWidth="1"/>
    <col min="5108" max="5169" width="8.83203125" customWidth="1"/>
    <col min="5171" max="5172" width="8.83203125" customWidth="1"/>
    <col min="5176" max="5184" width="8.83203125" customWidth="1"/>
    <col min="5187" max="5188" width="8.83203125" customWidth="1"/>
    <col min="5192" max="5200" width="8.83203125" customWidth="1"/>
    <col min="5205" max="5205" width="8.83203125" customWidth="1"/>
    <col min="5207" max="5216" width="8.83203125" customWidth="1"/>
    <col min="5218" max="5218" width="8.83203125" customWidth="1"/>
    <col min="5221" max="5221" width="8.83203125" customWidth="1"/>
    <col min="5224" max="5239" width="8.83203125" customWidth="1"/>
    <col min="5241" max="5296" width="8.83203125" customWidth="1"/>
    <col min="5298" max="5298" width="8.83203125" customWidth="1"/>
    <col min="5300" max="5301" width="8.83203125" customWidth="1"/>
    <col min="5304" max="5312" width="8.83203125" customWidth="1"/>
    <col min="5315" max="5316" width="8.83203125" customWidth="1"/>
    <col min="5320" max="5328" width="8.83203125" customWidth="1"/>
    <col min="5331" max="5331" width="8.83203125" customWidth="1"/>
    <col min="5333" max="5333" width="8.83203125" customWidth="1"/>
    <col min="5336" max="5346" width="8.83203125" customWidth="1"/>
    <col min="5348" max="5348" width="8.83203125" customWidth="1"/>
    <col min="5352" max="5360" width="8.83203125" customWidth="1"/>
    <col min="5362" max="5362" width="8.83203125" customWidth="1"/>
    <col min="5364" max="5424" width="8.83203125" customWidth="1"/>
    <col min="5426" max="5427" width="8.83203125" customWidth="1"/>
    <col min="5429" max="5429" width="8.83203125" customWidth="1"/>
    <col min="5432" max="5441" width="8.83203125" customWidth="1"/>
    <col min="5445" max="5445" width="8.83203125" customWidth="1"/>
    <col min="5448" max="5456" width="8.83203125" customWidth="1"/>
    <col min="5458" max="5461" width="8.83203125" customWidth="1"/>
    <col min="5464" max="5472" width="8.83203125" customWidth="1"/>
    <col min="5475" max="5477" width="8.83203125" customWidth="1"/>
    <col min="5480" max="5488" width="8.83203125" customWidth="1"/>
    <col min="5490" max="5491" width="8.83203125" customWidth="1"/>
    <col min="5493" max="5493" width="8.83203125" customWidth="1"/>
    <col min="5496" max="5504" width="8.83203125" customWidth="1"/>
    <col min="5506" max="5509" width="8.83203125" customWidth="1"/>
    <col min="5512" max="5522" width="8.83203125" customWidth="1"/>
    <col min="5525" max="5525" width="8.83203125" customWidth="1"/>
    <col min="5528" max="5536" width="8.83203125" customWidth="1"/>
    <col min="5541" max="5541" width="8.83203125" customWidth="1"/>
    <col min="5543" max="5554" width="8.83203125" customWidth="1"/>
    <col min="5557" max="5557" width="8.83203125" customWidth="1"/>
    <col min="5559" max="5560" width="8.83203125" customWidth="1"/>
    <col min="5563" max="5563" width="8.83203125" customWidth="1"/>
    <col min="5568" max="5568" width="8.83203125" customWidth="1"/>
    <col min="5571" max="5571" width="8.83203125" customWidth="1"/>
    <col min="5574" max="5574" width="8.83203125" customWidth="1"/>
    <col min="5577" max="5577" width="8.83203125" customWidth="1"/>
    <col min="5580" max="5580" width="8.83203125" customWidth="1"/>
    <col min="5582" max="5582" width="8.83203125" customWidth="1"/>
    <col min="5584" max="5585" width="8.83203125" customWidth="1"/>
    <col min="5587" max="5591" width="8.83203125" customWidth="1"/>
    <col min="5593" max="5593" width="8.83203125" customWidth="1"/>
    <col min="5595" max="5599" width="8.83203125" customWidth="1"/>
    <col min="5601" max="5601" width="8.83203125" customWidth="1"/>
    <col min="5611" max="5611" width="8.83203125" customWidth="1"/>
    <col min="5613" max="5615" width="8.83203125" customWidth="1"/>
    <col min="5621" max="5621" width="8.83203125" customWidth="1"/>
    <col min="5623" max="5632" width="8.83203125" customWidth="1"/>
    <col min="5635" max="5637" width="8.83203125" customWidth="1"/>
    <col min="5640" max="5650" width="8.83203125" customWidth="1"/>
    <col min="5653" max="5653" width="8.83203125" customWidth="1"/>
    <col min="5656" max="5664" width="8.83203125" customWidth="1"/>
    <col min="5666" max="5669" width="8.83203125" customWidth="1"/>
    <col min="5672" max="5680" width="8.83203125" customWidth="1"/>
    <col min="5683" max="5684" width="8.83203125" customWidth="1"/>
    <col min="5688" max="5696" width="8.83203125" customWidth="1"/>
    <col min="5699" max="5700" width="8.83203125" customWidth="1"/>
    <col min="5704" max="5714" width="8.83203125" customWidth="1"/>
    <col min="5716" max="5719" width="8.83203125" customWidth="1"/>
    <col min="5721" max="5721" width="8.83203125" customWidth="1"/>
    <col min="5724" max="5724" width="8.83203125" customWidth="1"/>
    <col min="5728" max="5728" width="8.83203125" customWidth="1"/>
    <col min="5730" max="5730" width="8.83203125" customWidth="1"/>
    <col min="5732" max="5735" width="8.83203125" customWidth="1"/>
    <col min="5738" max="5740" width="8.83203125" customWidth="1"/>
    <col min="5742" max="5742" width="8.83203125" customWidth="1"/>
    <col min="5744" max="5744" width="8.83203125" customWidth="1"/>
    <col min="5746" max="5747" width="8.83203125" customWidth="1"/>
    <col min="5751" max="5751" width="8.83203125" customWidth="1"/>
    <col min="5755" max="5755" width="8.83203125" customWidth="1"/>
    <col min="5758" max="5758" width="8.83203125" customWidth="1"/>
    <col min="5760" max="5760" width="8.83203125" customWidth="1"/>
    <col min="5765" max="5765" width="8.83203125" customWidth="1"/>
    <col min="5767" max="5776" width="8.83203125" customWidth="1"/>
    <col min="5779" max="5780" width="8.83203125" customWidth="1"/>
    <col min="5782" max="5782" width="8.83203125" customWidth="1"/>
    <col min="5784" max="5794" width="8.83203125" customWidth="1"/>
    <col min="5796" max="5796" width="8.83203125" customWidth="1"/>
    <col min="5800" max="5808" width="8.83203125" customWidth="1"/>
    <col min="5813" max="5813" width="8.83203125" customWidth="1"/>
    <col min="5816" max="5824" width="8.83203125" customWidth="1"/>
    <col min="5827" max="5829" width="8.83203125" customWidth="1"/>
    <col min="5832" max="5840" width="8.83203125" customWidth="1"/>
    <col min="5843" max="5843" width="8.83203125" customWidth="1"/>
    <col min="5845" max="5845" width="8.83203125" customWidth="1"/>
    <col min="5848" max="5861" width="8.83203125" customWidth="1"/>
    <col min="5863" max="5867" width="8.83203125" customWidth="1"/>
    <col min="5870" max="5870" width="8.83203125" customWidth="1"/>
    <col min="5872" max="5872" width="8.83203125" customWidth="1"/>
    <col min="5874" max="5875" width="8.83203125" customWidth="1"/>
    <col min="5877" max="5878" width="8.83203125" customWidth="1"/>
    <col min="5880" max="5889" width="8.83203125" customWidth="1"/>
    <col min="5893" max="5893" width="8.83203125" customWidth="1"/>
    <col min="5896" max="5906" width="8.83203125" customWidth="1"/>
    <col min="5908" max="5909" width="8.83203125" customWidth="1"/>
    <col min="5912" max="5920" width="8.83203125" customWidth="1"/>
    <col min="5922" max="5922" width="8.83203125" customWidth="1"/>
    <col min="5924" max="5925" width="8.83203125" customWidth="1"/>
    <col min="5928" max="5939" width="8.83203125" customWidth="1"/>
    <col min="5944" max="5957" width="8.83203125" customWidth="1"/>
    <col min="5959" max="5970" width="8.83203125" customWidth="1"/>
    <col min="5972" max="5974" width="8.83203125" customWidth="1"/>
    <col min="5976" max="5984" width="8.83203125" customWidth="1"/>
    <col min="5986" max="5989" width="8.83203125" customWidth="1"/>
    <col min="5992" max="6002" width="8.83203125" customWidth="1"/>
    <col min="6004" max="6004" width="8.83203125" customWidth="1"/>
    <col min="6008" max="6016" width="8.83203125" customWidth="1"/>
    <col min="6018" max="6021" width="8.83203125" customWidth="1"/>
    <col min="6024" max="6037" width="8.83203125" customWidth="1"/>
    <col min="6039" max="6048" width="8.83203125" customWidth="1"/>
    <col min="6050" max="6050" width="8.83203125" customWidth="1"/>
    <col min="6053" max="6053" width="8.83203125" customWidth="1"/>
    <col min="6055" max="6065" width="8.83203125" customWidth="1"/>
    <col min="6067" max="6068" width="8.83203125" customWidth="1"/>
    <col min="6071" max="6084" width="8.83203125" customWidth="1"/>
    <col min="6087" max="6097" width="8.83203125" customWidth="1"/>
    <col min="6099" max="6100" width="8.83203125" customWidth="1"/>
    <col min="6103" max="6116" width="8.83203125" customWidth="1"/>
    <col min="6119" max="6123" width="8.83203125" customWidth="1"/>
    <col min="6126" max="6126" width="8.83203125" customWidth="1"/>
    <col min="6128" max="6132" width="8.83203125" customWidth="1"/>
    <col min="6135" max="6145" width="8.83203125" customWidth="1"/>
    <col min="6147" max="6148" width="8.83203125" customWidth="1"/>
    <col min="6151" max="6160" width="8.83203125" customWidth="1"/>
    <col min="6162" max="6164" width="8.83203125" customWidth="1"/>
    <col min="6167" max="6176" width="8.83203125" customWidth="1"/>
    <col min="6178" max="6178" width="8.83203125" customWidth="1"/>
    <col min="6180" max="6180" width="8.83203125" customWidth="1"/>
    <col min="6183" max="6192" width="8.83203125" customWidth="1"/>
    <col min="6197" max="6197" width="8.83203125" customWidth="1"/>
    <col min="6199" max="6209" width="8.83203125" customWidth="1"/>
    <col min="6212" max="6214" width="8.83203125" customWidth="1"/>
    <col min="6216" max="6226" width="8.83203125" customWidth="1"/>
    <col min="6228" max="6228" width="8.83203125" customWidth="1"/>
    <col min="6230" max="6230" width="8.83203125" customWidth="1"/>
    <col min="6232" max="6240" width="8.83203125" customWidth="1"/>
    <col min="6243" max="6244" width="8.83203125" customWidth="1"/>
    <col min="6246" max="6246" width="8.83203125" customWidth="1"/>
    <col min="6248" max="6256" width="8.83203125" customWidth="1"/>
    <col min="6258" max="6258" width="8.83203125" customWidth="1"/>
    <col min="6260" max="6262" width="8.83203125" customWidth="1"/>
    <col min="6264" max="6277" width="8.83203125" customWidth="1"/>
    <col min="6279" max="6288" width="8.83203125" customWidth="1"/>
    <col min="6290" max="6292" width="8.83203125" customWidth="1"/>
    <col min="6295" max="6308" width="8.83203125" customWidth="1"/>
    <col min="6311" max="6324" width="8.83203125" customWidth="1"/>
    <col min="6327" max="6341" width="8.83203125" customWidth="1"/>
    <col min="6343" max="6352" width="8.83203125" customWidth="1"/>
    <col min="6354" max="6354" width="8.83203125" customWidth="1"/>
    <col min="6357" max="6357" width="8.83203125" customWidth="1"/>
    <col min="6359" max="6373" width="8.83203125" customWidth="1"/>
    <col min="6375" max="6384" width="8.83203125" customWidth="1"/>
    <col min="6386" max="6386" width="8.83203125" customWidth="1"/>
    <col min="6389" max="6390" width="8.83203125" customWidth="1"/>
    <col min="6392" max="6400" width="8.83203125" customWidth="1"/>
    <col min="6405" max="6405" width="8.83203125" customWidth="1"/>
    <col min="6408" max="6417" width="8.83203125" customWidth="1"/>
    <col min="6421" max="6421" width="8.83203125" customWidth="1"/>
    <col min="6424" max="6434" width="8.83203125" customWidth="1"/>
    <col min="6436" max="6436" width="8.83203125" customWidth="1"/>
    <col min="6440" max="6515" width="8.83203125" customWidth="1"/>
    <col min="6518" max="6518" width="8.83203125" customWidth="1"/>
    <col min="6520" max="6530" width="8.83203125" customWidth="1"/>
    <col min="6533" max="6534" width="8.83203125" customWidth="1"/>
    <col min="6536" max="6544" width="8.83203125" customWidth="1"/>
    <col min="6547" max="6548" width="8.83203125" customWidth="1"/>
    <col min="6550" max="6550" width="8.83203125" customWidth="1"/>
    <col min="6552" max="6580" width="8.83203125" customWidth="1"/>
    <col min="6583" max="6647" width="8.83203125" customWidth="1"/>
    <col min="6649" max="6659" width="8.83203125" customWidth="1"/>
    <col min="6662" max="6664" width="8.83203125" customWidth="1"/>
    <col min="6668" max="6668" width="8.83203125" customWidth="1"/>
    <col min="6670" max="6670" width="8.83203125" customWidth="1"/>
    <col min="6672" max="6672" width="8.83203125" customWidth="1"/>
    <col min="6688" max="6773" width="8.83203125" customWidth="1"/>
    <col min="6775" max="6804" width="8.83203125" customWidth="1"/>
    <col min="6807" max="6836" width="8.83203125" customWidth="1"/>
    <col min="6841" max="6843" width="8.83203125" customWidth="1"/>
    <col min="6845" max="6846" width="8.83203125" customWidth="1"/>
    <col min="6848" max="6851" width="8.83203125" customWidth="1"/>
    <col min="6854" max="6856" width="8.83203125" customWidth="1"/>
    <col min="6860" max="6860" width="8.83203125" customWidth="1"/>
    <col min="6862" max="6862" width="8.83203125" customWidth="1"/>
    <col min="6864" max="6864" width="8.83203125" customWidth="1"/>
    <col min="6880" max="6907" width="8.83203125" customWidth="1"/>
    <col min="6909" max="6910" width="8.83203125" customWidth="1"/>
    <col min="6912" max="6915" width="8.83203125" customWidth="1"/>
    <col min="6918" max="6920" width="8.83203125" customWidth="1"/>
    <col min="6924" max="6924" width="8.83203125" customWidth="1"/>
    <col min="6926" max="6926" width="8.83203125" customWidth="1"/>
    <col min="6928" max="6928" width="8.83203125" customWidth="1"/>
    <col min="6944" max="6964" width="8.83203125" customWidth="1"/>
    <col min="6967" max="6967" width="8.83203125" customWidth="1"/>
    <col min="6970" max="6971" width="8.83203125" customWidth="1"/>
    <col min="6973" max="6974" width="8.83203125" customWidth="1"/>
    <col min="6976" max="6979" width="8.83203125" customWidth="1"/>
    <col min="6982" max="6984" width="8.83203125" customWidth="1"/>
    <col min="6988" max="6988" width="8.83203125" customWidth="1"/>
    <col min="6990" max="6990" width="8.83203125" customWidth="1"/>
    <col min="6992" max="6992" width="8.83203125" customWidth="1"/>
    <col min="7008" max="7029" width="8.83203125" customWidth="1"/>
    <col min="7031" max="7060" width="8.83203125" customWidth="1"/>
    <col min="7063" max="7092" width="8.83203125" customWidth="1"/>
    <col min="7094" max="7096" width="8.83203125" customWidth="1"/>
    <col min="7098" max="7099" width="8.83203125" customWidth="1"/>
    <col min="7101" max="7102" width="8.83203125" customWidth="1"/>
    <col min="7104" max="7107" width="8.83203125" customWidth="1"/>
    <col min="7110" max="7112" width="8.83203125" customWidth="1"/>
    <col min="7116" max="7116" width="8.83203125" customWidth="1"/>
    <col min="7118" max="7118" width="8.83203125" customWidth="1"/>
    <col min="7120" max="7120" width="8.83203125" customWidth="1"/>
    <col min="7136" max="7157" width="8.83203125" customWidth="1"/>
    <col min="7159" max="7163" width="8.83203125" customWidth="1"/>
    <col min="7165" max="7166" width="8.83203125" customWidth="1"/>
    <col min="7168" max="7171" width="8.83203125" customWidth="1"/>
    <col min="7174" max="7176" width="8.83203125" customWidth="1"/>
    <col min="7180" max="7180" width="8.83203125" customWidth="1"/>
    <col min="7182" max="7182" width="8.83203125" customWidth="1"/>
    <col min="7184" max="7184" width="8.83203125" customWidth="1"/>
    <col min="7200" max="7220" width="8.83203125" customWidth="1"/>
    <col min="7228" max="7228" width="8.83203125" customWidth="1"/>
    <col min="7230" max="7232" width="8.83203125" customWidth="1"/>
    <col min="7234" max="7234" width="8.83203125" customWidth="1"/>
    <col min="7236" max="7237" width="8.83203125" customWidth="1"/>
    <col min="7242" max="7242" width="8.83203125" customWidth="1"/>
    <col min="7244" max="7255" width="8.83203125" customWidth="1"/>
    <col min="7257" max="7261" width="8.83203125" customWidth="1"/>
    <col min="7264" max="7280" width="8.83203125" customWidth="1"/>
    <col min="7283" max="7283" width="8.83203125" customWidth="1"/>
    <col min="7286" max="7286" width="8.83203125" customWidth="1"/>
    <col min="7288" max="7348" width="8.83203125" customWidth="1"/>
    <col min="7351" max="7351" width="8.83203125" customWidth="1"/>
    <col min="7354" max="7355" width="8.83203125" customWidth="1"/>
    <col min="7357" max="7358" width="8.83203125" customWidth="1"/>
    <col min="7360" max="7363" width="8.83203125" customWidth="1"/>
    <col min="7366" max="7368" width="8.83203125" customWidth="1"/>
    <col min="7372" max="7372" width="8.83203125" customWidth="1"/>
    <col min="7374" max="7374" width="8.83203125" customWidth="1"/>
    <col min="7376" max="7376" width="8.83203125" customWidth="1"/>
    <col min="7392" max="7408" width="8.83203125" customWidth="1"/>
    <col min="7412" max="7415" width="8.83203125" customWidth="1"/>
    <col min="7417" max="7424" width="8.83203125" customWidth="1"/>
    <col min="7429" max="7430" width="8.83203125" customWidth="1"/>
    <col min="7435" max="7435" width="8.83203125" customWidth="1"/>
    <col min="7437" max="7440" width="8.83203125" customWidth="1"/>
    <col min="7443" max="7443" width="8.83203125" customWidth="1"/>
    <col min="7445" max="7446" width="8.83203125" customWidth="1"/>
    <col min="7448" max="7448" width="8.83203125" customWidth="1"/>
    <col min="7450" max="7450" width="8.83203125" customWidth="1"/>
    <col min="7452" max="7454" width="8.83203125" customWidth="1"/>
    <col min="7456" max="7457" width="8.83203125" customWidth="1"/>
    <col min="7459" max="7460" width="8.83203125" customWidth="1"/>
    <col min="7465" max="7465" width="8.83203125" customWidth="1"/>
    <col min="7467" max="7484" width="8.83203125" customWidth="1"/>
    <col min="7486" max="7486" width="8.83203125" customWidth="1"/>
    <col min="7488" max="7488" width="8.83203125" customWidth="1"/>
    <col min="7490" max="7494" width="8.83203125" customWidth="1"/>
    <col min="7496" max="7497" width="8.83203125" customWidth="1"/>
    <col min="7499" max="7500" width="8.83203125" customWidth="1"/>
    <col min="7502" max="7504" width="8.83203125" customWidth="1"/>
    <col min="7506" max="7536" width="8.83203125" customWidth="1"/>
    <col min="7539" max="7539" width="8.83203125" customWidth="1"/>
    <col min="7542" max="7542" width="8.83203125" customWidth="1"/>
    <col min="7544" max="7604" width="8.83203125" customWidth="1"/>
    <col min="7607" max="7607" width="8.83203125" customWidth="1"/>
    <col min="7610" max="7611" width="8.83203125" customWidth="1"/>
    <col min="7613" max="7614" width="8.83203125" customWidth="1"/>
    <col min="7616" max="7619" width="8.83203125" customWidth="1"/>
    <col min="7622" max="7624" width="8.83203125" customWidth="1"/>
    <col min="7628" max="7628" width="8.83203125" customWidth="1"/>
    <col min="7630" max="7630" width="8.83203125" customWidth="1"/>
    <col min="7632" max="7632" width="8.83203125" customWidth="1"/>
    <col min="7648" max="7664" width="8.83203125" customWidth="1"/>
    <col min="7668" max="7671" width="8.83203125" customWidth="1"/>
    <col min="7673" max="7680" width="8.83203125" customWidth="1"/>
    <col min="7685" max="7686" width="8.83203125" customWidth="1"/>
    <col min="7691" max="7691" width="8.83203125" customWidth="1"/>
    <col min="7693" max="7696" width="8.83203125" customWidth="1"/>
    <col min="7699" max="7699" width="8.83203125" customWidth="1"/>
    <col min="7701" max="7702" width="8.83203125" customWidth="1"/>
    <col min="7704" max="7704" width="8.83203125" customWidth="1"/>
    <col min="7706" max="7706" width="8.83203125" customWidth="1"/>
    <col min="7708" max="7710" width="8.83203125" customWidth="1"/>
    <col min="7712" max="7713" width="8.83203125" customWidth="1"/>
    <col min="7715" max="7716" width="8.83203125" customWidth="1"/>
    <col min="7721" max="7721" width="8.83203125" customWidth="1"/>
    <col min="7723" max="7728" width="8.83203125" customWidth="1"/>
    <col min="7730" max="7737" width="8.83203125" customWidth="1"/>
    <col min="7741" max="7741" width="8.83203125" customWidth="1"/>
    <col min="7745" max="7760" width="8.83203125" customWidth="1"/>
    <col min="7762" max="7799" width="8.83203125" customWidth="1"/>
    <col min="7801" max="7802" width="8.83203125" customWidth="1"/>
    <col min="7804" max="7806" width="8.83203125" customWidth="1"/>
    <col min="7808" max="7811" width="8.83203125" customWidth="1"/>
    <col min="7814" max="7816" width="8.83203125" customWidth="1"/>
    <col min="7820" max="7820" width="8.83203125" customWidth="1"/>
    <col min="7822" max="7822" width="8.83203125" customWidth="1"/>
    <col min="7824" max="7824" width="8.83203125" customWidth="1"/>
    <col min="7840" max="7920" width="8.83203125" customWidth="1"/>
    <col min="7923" max="8119" width="8.83203125" customWidth="1"/>
    <col min="8121" max="8125" width="8.83203125" customWidth="1"/>
    <col min="8127" max="8129" width="8.83203125" customWidth="1"/>
    <col min="8132" max="8134" width="8.83203125" customWidth="1"/>
    <col min="8140" max="8151" width="8.83203125" customWidth="1"/>
    <col min="8153" max="8157" width="8.83203125" customWidth="1"/>
    <col min="8160" max="8181" width="8.83203125" customWidth="1"/>
    <col min="8185" max="8187" width="8.83203125" customWidth="1"/>
    <col min="8189" max="8190" width="8.83203125" customWidth="1"/>
    <col min="8192" max="8195" width="8.83203125" customWidth="1"/>
    <col min="8198" max="8200" width="8.83203125" customWidth="1"/>
    <col min="8204" max="8204" width="8.83203125" customWidth="1"/>
    <col min="8206" max="8206" width="8.83203125" customWidth="1"/>
    <col min="8208" max="8208" width="8.83203125" customWidth="1"/>
    <col min="8224" max="8240" width="8.83203125" customWidth="1"/>
    <col min="8244" max="8246" width="8.83203125" customWidth="1"/>
    <col min="8251" max="8253" width="8.83203125" customWidth="1"/>
    <col min="8255" max="8256" width="8.83203125" customWidth="1"/>
    <col min="8259" max="8260" width="8.83203125" customWidth="1"/>
    <col min="8268" max="8268" width="8.83203125" customWidth="1"/>
    <col min="8271" max="8271" width="8.83203125" customWidth="1"/>
    <col min="8288" max="8375" width="8.83203125" customWidth="1"/>
    <col min="8377" max="8381" width="8.83203125" customWidth="1"/>
    <col min="8383" max="8385" width="8.83203125" customWidth="1"/>
    <col min="8388" max="8390" width="8.83203125" customWidth="1"/>
    <col min="8396" max="8407" width="8.83203125" customWidth="1"/>
    <col min="8409" max="8413" width="8.83203125" customWidth="1"/>
    <col min="8416" max="8438" width="8.83203125" customWidth="1"/>
    <col min="8440" max="8440" width="8.83203125" customWidth="1"/>
    <col min="8443" max="8443" width="8.83203125" customWidth="1"/>
    <col min="8445" max="8446" width="8.83203125" customWidth="1"/>
    <col min="8448" max="8451" width="8.83203125" customWidth="1"/>
    <col min="8454" max="8456" width="8.83203125" customWidth="1"/>
    <col min="8460" max="8460" width="8.83203125" customWidth="1"/>
    <col min="8462" max="8462" width="8.83203125" customWidth="1"/>
    <col min="8464" max="8464" width="8.83203125" customWidth="1"/>
    <col min="8480" max="8496" width="8.83203125" customWidth="1"/>
    <col min="8500" max="8502" width="8.83203125" customWidth="1"/>
    <col min="8507" max="8509" width="8.83203125" customWidth="1"/>
    <col min="8511" max="8512" width="8.83203125" customWidth="1"/>
    <col min="8515" max="8516" width="8.83203125" customWidth="1"/>
    <col min="8524" max="8524" width="8.83203125" customWidth="1"/>
    <col min="8527" max="8527" width="8.83203125" customWidth="1"/>
    <col min="8529" max="8693" width="8.83203125" customWidth="1"/>
    <col min="8696" max="8696" width="8.83203125" customWidth="1"/>
    <col min="8699" max="8699" width="8.83203125" customWidth="1"/>
    <col min="8701" max="8702" width="8.83203125" customWidth="1"/>
    <col min="8704" max="8707" width="8.83203125" customWidth="1"/>
    <col min="8710" max="8712" width="8.83203125" customWidth="1"/>
    <col min="8716" max="8716" width="8.83203125" customWidth="1"/>
    <col min="8718" max="8718" width="8.83203125" customWidth="1"/>
    <col min="8720" max="8720" width="8.83203125" customWidth="1"/>
    <col min="8736" max="8764" width="8.83203125" customWidth="1"/>
    <col min="8766" max="8766" width="8.83203125" customWidth="1"/>
    <col min="8768" max="8768" width="8.83203125" customWidth="1"/>
    <col min="8770" max="8774" width="8.83203125" customWidth="1"/>
    <col min="8776" max="8777" width="8.83203125" customWidth="1"/>
    <col min="8779" max="8780" width="8.83203125" customWidth="1"/>
    <col min="8782" max="8948" width="8.83203125" customWidth="1"/>
    <col min="8956" max="8956" width="8.83203125" customWidth="1"/>
    <col min="8958" max="8960" width="8.83203125" customWidth="1"/>
    <col min="8962" max="8962" width="8.83203125" customWidth="1"/>
    <col min="8964" max="8965" width="8.83203125" customWidth="1"/>
    <col min="8970" max="8970" width="8.83203125" customWidth="1"/>
    <col min="8972" max="8983" width="8.83203125" customWidth="1"/>
    <col min="8985" max="8989" width="8.83203125" customWidth="1"/>
    <col min="8992" max="9008" width="8.83203125" customWidth="1"/>
    <col min="9010" max="9017" width="8.83203125" customWidth="1"/>
    <col min="9021" max="9021" width="8.83203125" customWidth="1"/>
    <col min="9025" max="9053" width="8.83203125" customWidth="1"/>
    <col min="9056" max="9077" width="8.83203125" customWidth="1"/>
    <col min="9079" max="9080" width="8.83203125" customWidth="1"/>
    <col min="9082" max="9082" width="8.83203125" customWidth="1"/>
    <col min="9084" max="9086" width="8.83203125" customWidth="1"/>
    <col min="9088" max="9091" width="8.83203125" customWidth="1"/>
    <col min="9094" max="9096" width="8.83203125" customWidth="1"/>
    <col min="9100" max="9100" width="8.83203125" customWidth="1"/>
    <col min="9102" max="9102" width="8.83203125" customWidth="1"/>
    <col min="9104" max="9104" width="8.83203125" customWidth="1"/>
    <col min="9120" max="9138" width="8.83203125" customWidth="1"/>
    <col min="9140" max="9142" width="8.83203125" customWidth="1"/>
    <col min="9145" max="9145" width="8.83203125" customWidth="1"/>
    <col min="9149" max="9151" width="8.83203125" customWidth="1"/>
    <col min="9153" max="9156" width="8.83203125" customWidth="1"/>
    <col min="9158" max="9159" width="8.83203125" customWidth="1"/>
    <col min="9162" max="9162" width="8.83203125" customWidth="1"/>
    <col min="9165" max="9166" width="8.83203125" customWidth="1"/>
    <col min="9184" max="9200" width="8.83203125" customWidth="1"/>
    <col min="9204" max="9207" width="8.83203125" customWidth="1"/>
    <col min="9209" max="9216" width="8.83203125" customWidth="1"/>
    <col min="9221" max="9222" width="8.83203125" customWidth="1"/>
    <col min="9227" max="9227" width="8.83203125" customWidth="1"/>
    <col min="9229" max="9232" width="8.83203125" customWidth="1"/>
    <col min="9235" max="9235" width="8.83203125" customWidth="1"/>
    <col min="9237" max="9238" width="8.83203125" customWidth="1"/>
    <col min="9240" max="9240" width="8.83203125" customWidth="1"/>
    <col min="9242" max="9242" width="8.83203125" customWidth="1"/>
    <col min="9244" max="9246" width="8.83203125" customWidth="1"/>
    <col min="9248" max="9249" width="8.83203125" customWidth="1"/>
    <col min="9251" max="9252" width="8.83203125" customWidth="1"/>
    <col min="9257" max="9257" width="8.83203125" customWidth="1"/>
    <col min="9259" max="9268" width="8.83203125" customWidth="1"/>
    <col min="9276" max="9276" width="8.83203125" customWidth="1"/>
    <col min="9278" max="9280" width="8.83203125" customWidth="1"/>
    <col min="9282" max="9282" width="8.83203125" customWidth="1"/>
    <col min="9284" max="9285" width="8.83203125" customWidth="1"/>
    <col min="9290" max="9290" width="8.83203125" customWidth="1"/>
    <col min="9292" max="9303" width="8.83203125" customWidth="1"/>
    <col min="9305" max="9309" width="8.83203125" customWidth="1"/>
    <col min="9312" max="9328" width="8.83203125" customWidth="1"/>
    <col min="9331" max="9331" width="8.83203125" customWidth="1"/>
    <col min="9334" max="9334" width="8.83203125" customWidth="1"/>
    <col min="9336" max="9396" width="8.83203125" customWidth="1"/>
    <col min="9404" max="9404" width="8.83203125" customWidth="1"/>
    <col min="9406" max="9408" width="8.83203125" customWidth="1"/>
    <col min="9410" max="9410" width="8.83203125" customWidth="1"/>
    <col min="9412" max="9413" width="8.83203125" customWidth="1"/>
    <col min="9418" max="9418" width="8.83203125" customWidth="1"/>
    <col min="9420" max="9431" width="8.83203125" customWidth="1"/>
    <col min="9433" max="9437" width="8.83203125" customWidth="1"/>
    <col min="9440" max="9456" width="8.83203125" customWidth="1"/>
    <col min="9460" max="9463" width="8.83203125" customWidth="1"/>
    <col min="9465" max="9472" width="8.83203125" customWidth="1"/>
    <col min="9477" max="9478" width="8.83203125" customWidth="1"/>
    <col min="9483" max="9483" width="8.83203125" customWidth="1"/>
    <col min="9485" max="9488" width="8.83203125" customWidth="1"/>
    <col min="9491" max="9491" width="8.83203125" customWidth="1"/>
    <col min="9493" max="9494" width="8.83203125" customWidth="1"/>
    <col min="9496" max="9496" width="8.83203125" customWidth="1"/>
    <col min="9498" max="9498" width="8.83203125" customWidth="1"/>
    <col min="9500" max="9502" width="8.83203125" customWidth="1"/>
    <col min="9504" max="9505" width="8.83203125" customWidth="1"/>
    <col min="9507" max="9508" width="8.83203125" customWidth="1"/>
    <col min="9513" max="9513" width="8.83203125" customWidth="1"/>
    <col min="9515" max="9520" width="8.83203125" customWidth="1"/>
    <col min="9524" max="9527" width="8.83203125" customWidth="1"/>
    <col min="9529" max="9536" width="8.83203125" customWidth="1"/>
    <col min="9541" max="9542" width="8.83203125" customWidth="1"/>
    <col min="9547" max="9547" width="8.83203125" customWidth="1"/>
    <col min="9549" max="9552" width="8.83203125" customWidth="1"/>
    <col min="9555" max="9555" width="8.83203125" customWidth="1"/>
    <col min="9557" max="9558" width="8.83203125" customWidth="1"/>
    <col min="9560" max="9560" width="8.83203125" customWidth="1"/>
    <col min="9562" max="9562" width="8.83203125" customWidth="1"/>
    <col min="9564" max="9566" width="8.83203125" customWidth="1"/>
    <col min="9568" max="9569" width="8.83203125" customWidth="1"/>
    <col min="9571" max="9572" width="8.83203125" customWidth="1"/>
    <col min="9577" max="9577" width="8.83203125" customWidth="1"/>
    <col min="9579" max="9588" width="8.83203125" customWidth="1"/>
    <col min="9593" max="9599" width="8.83203125" customWidth="1"/>
    <col min="9602" max="9603" width="8.83203125" customWidth="1"/>
    <col min="9605" max="9605" width="8.83203125" customWidth="1"/>
    <col min="9608" max="9609" width="8.83203125" customWidth="1"/>
    <col min="9612" max="9612" width="8.83203125" customWidth="1"/>
    <col min="9614" max="9614" width="8.83203125" customWidth="1"/>
    <col min="9632" max="9652" width="8.83203125" customWidth="1"/>
    <col min="9654" max="9654" width="8.83203125" customWidth="1"/>
    <col min="9656" max="9656" width="8.83203125" customWidth="1"/>
    <col min="9658" max="9658" width="8.83203125" customWidth="1"/>
    <col min="9661" max="9662" width="8.83203125" customWidth="1"/>
    <col min="9664" max="9667" width="8.83203125" customWidth="1"/>
    <col min="9670" max="9672" width="8.83203125" customWidth="1"/>
    <col min="9676" max="9676" width="8.83203125" customWidth="1"/>
    <col min="9678" max="9678" width="8.83203125" customWidth="1"/>
    <col min="9680" max="9680" width="8.83203125" customWidth="1"/>
    <col min="9696" max="9712" width="8.83203125" customWidth="1"/>
    <col min="9777" max="9779" width="8.83203125" customWidth="1"/>
    <col min="9783" max="9785" width="8.83203125" customWidth="1"/>
    <col min="9788" max="9790" width="8.83203125" customWidth="1"/>
    <col min="9792" max="9795" width="8.83203125" customWidth="1"/>
    <col min="9798" max="9800" width="8.83203125" customWidth="1"/>
    <col min="9804" max="9804" width="8.83203125" customWidth="1"/>
    <col min="9806" max="9806" width="8.83203125" customWidth="1"/>
    <col min="9808" max="9808" width="8.83203125" customWidth="1"/>
    <col min="9824" max="9845" width="8.83203125" customWidth="1"/>
    <col min="9847" max="9849" width="8.83203125" customWidth="1"/>
    <col min="9852" max="9854" width="8.83203125" customWidth="1"/>
    <col min="9856" max="9859" width="8.83203125" customWidth="1"/>
    <col min="9862" max="9864" width="8.83203125" customWidth="1"/>
    <col min="9868" max="9868" width="8.83203125" customWidth="1"/>
    <col min="9870" max="9870" width="8.83203125" customWidth="1"/>
    <col min="9872" max="9872" width="8.83203125" customWidth="1"/>
    <col min="9888" max="9904" width="8.83203125" customWidth="1"/>
    <col min="9907" max="9909" width="8.83203125" customWidth="1"/>
    <col min="9911" max="9914" width="8.83203125" customWidth="1"/>
    <col min="9916" max="9917" width="8.83203125" customWidth="1"/>
    <col min="9919" max="9919" width="8.83203125" customWidth="1"/>
    <col min="9921" max="9921" width="8.83203125" customWidth="1"/>
    <col min="9923" max="9927" width="8.83203125" customWidth="1"/>
    <col min="9930" max="9930" width="8.83203125" customWidth="1"/>
    <col min="9933" max="9934" width="8.83203125" customWidth="1"/>
    <col min="9952" max="9968" width="8.83203125" customWidth="1"/>
    <col min="10033" max="10036" width="8.83203125" customWidth="1"/>
    <col min="10039" max="10039" width="8.83203125" customWidth="1"/>
    <col min="10041" max="10043" width="8.83203125" customWidth="1"/>
    <col min="10045" max="10046" width="8.83203125" customWidth="1"/>
    <col min="10048" max="10051" width="8.83203125" customWidth="1"/>
    <col min="10054" max="10056" width="8.83203125" customWidth="1"/>
    <col min="10060" max="10060" width="8.83203125" customWidth="1"/>
    <col min="10062" max="10062" width="8.83203125" customWidth="1"/>
    <col min="10064" max="10064" width="8.83203125" customWidth="1"/>
    <col min="10080" max="10102" width="8.83203125" customWidth="1"/>
    <col min="10104" max="10105" width="8.83203125" customWidth="1"/>
    <col min="10108" max="10110" width="8.83203125" customWidth="1"/>
    <col min="10112" max="10115" width="8.83203125" customWidth="1"/>
    <col min="10118" max="10120" width="8.83203125" customWidth="1"/>
    <col min="10124" max="10124" width="8.83203125" customWidth="1"/>
    <col min="10126" max="10126" width="8.83203125" customWidth="1"/>
    <col min="10128" max="10128" width="8.83203125" customWidth="1"/>
    <col min="10144" max="10160" width="8.83203125" customWidth="1"/>
    <col min="10163" max="10165" width="8.83203125" customWidth="1"/>
    <col min="10167" max="10170" width="8.83203125" customWidth="1"/>
    <col min="10172" max="10173" width="8.83203125" customWidth="1"/>
    <col min="10175" max="10175" width="8.83203125" customWidth="1"/>
    <col min="10177" max="10177" width="8.83203125" customWidth="1"/>
    <col min="10179" max="10183" width="8.83203125" customWidth="1"/>
    <col min="10186" max="10186" width="8.83203125" customWidth="1"/>
    <col min="10189" max="10190" width="8.83203125" customWidth="1"/>
    <col min="10208" max="10230" width="8.83203125" customWidth="1"/>
    <col min="10234" max="10235" width="8.83203125" customWidth="1"/>
    <col min="10237" max="10238" width="8.83203125" customWidth="1"/>
    <col min="10240" max="10243" width="8.83203125" customWidth="1"/>
    <col min="10246" max="10248" width="8.83203125" customWidth="1"/>
    <col min="10252" max="10252" width="8.83203125" customWidth="1"/>
    <col min="10254" max="10254" width="8.83203125" customWidth="1"/>
    <col min="10256" max="10256" width="8.83203125" customWidth="1"/>
    <col min="10272" max="10292" width="8.83203125" customWidth="1"/>
    <col min="10294" max="10294" width="8.83203125" customWidth="1"/>
    <col min="10297" max="10299" width="8.83203125" customWidth="1"/>
    <col min="10301" max="10302" width="8.83203125" customWidth="1"/>
    <col min="10304" max="10307" width="8.83203125" customWidth="1"/>
    <col min="10310" max="10312" width="8.83203125" customWidth="1"/>
    <col min="10316" max="10316" width="8.83203125" customWidth="1"/>
    <col min="10318" max="10318" width="8.83203125" customWidth="1"/>
    <col min="10320" max="10320" width="8.83203125" customWidth="1"/>
    <col min="10336" max="10352" width="8.83203125" customWidth="1"/>
    <col min="10357" max="10357" width="8.83203125" customWidth="1"/>
    <col min="10359" max="10360" width="8.83203125" customWidth="1"/>
    <col min="10362" max="10362" width="8.83203125" customWidth="1"/>
    <col min="10364" max="10364" width="8.83203125" customWidth="1"/>
    <col min="10366" max="10366" width="8.83203125" customWidth="1"/>
    <col min="10368" max="10368" width="8.83203125" customWidth="1"/>
    <col min="10371" max="10372" width="8.83203125" customWidth="1"/>
    <col min="10376" max="10376" width="8.83203125" customWidth="1"/>
    <col min="10378" max="10378" width="8.83203125" customWidth="1"/>
    <col min="10380" max="10381" width="8.83203125" customWidth="1"/>
    <col min="10384" max="10385" width="8.83203125" customWidth="1"/>
    <col min="10387" max="10388" width="8.83203125" customWidth="1"/>
    <col min="10392" max="10392" width="8.83203125" customWidth="1"/>
    <col min="10395" max="10396" width="8.83203125" customWidth="1"/>
    <col min="10400" max="10400" width="8.83203125" customWidth="1"/>
    <col min="10405" max="10405" width="8.83203125" customWidth="1"/>
    <col min="10407" max="10408" width="8.83203125" customWidth="1"/>
    <col min="10410" max="10410" width="8.83203125" customWidth="1"/>
    <col min="10413" max="10413" width="8.83203125" customWidth="1"/>
    <col min="10416" max="10416" width="8.83203125" customWidth="1"/>
    <col min="10418" max="10421" width="8.83203125" customWidth="1"/>
    <col min="10424" max="10424" width="8.83203125" customWidth="1"/>
    <col min="10427" max="10429" width="8.83203125" customWidth="1"/>
    <col min="10432" max="10432" width="8.83203125" customWidth="1"/>
    <col min="10437" max="10437" width="8.83203125" customWidth="1"/>
    <col min="10439" max="10442" width="8.83203125" customWidth="1"/>
    <col min="10444" max="10446" width="8.83203125" customWidth="1"/>
    <col min="10448" max="10448" width="8.83203125" customWidth="1"/>
    <col min="10450" max="10450" width="8.83203125" customWidth="1"/>
    <col min="10452" max="10453" width="8.83203125" customWidth="1"/>
    <col min="10456" max="10456" width="8.83203125" customWidth="1"/>
    <col min="10459" max="10460" width="8.83203125" customWidth="1"/>
    <col min="10464" max="10464" width="8.83203125" customWidth="1"/>
    <col min="10467" max="10467" width="8.83203125" customWidth="1"/>
    <col min="10469" max="10469" width="8.83203125" customWidth="1"/>
    <col min="10472" max="10474" width="8.83203125" customWidth="1"/>
    <col min="10476" max="10476" width="8.83203125" customWidth="1"/>
    <col min="10480" max="10480" width="8.83203125" customWidth="1"/>
    <col min="10485" max="10485" width="8.83203125" customWidth="1"/>
    <col min="10488" max="10492" width="8.83203125" customWidth="1"/>
    <col min="10496" max="10496" width="8.83203125" customWidth="1"/>
    <col min="10501" max="10501" width="8.83203125" customWidth="1"/>
    <col min="10503" max="10505" width="8.83203125" customWidth="1"/>
    <col min="10508" max="10509" width="8.83203125" customWidth="1"/>
    <col min="10512" max="10512" width="8.83203125" customWidth="1"/>
    <col min="10514" max="10515" width="8.83203125" customWidth="1"/>
    <col min="10517" max="10517" width="8.83203125" customWidth="1"/>
    <col min="10520" max="10521" width="8.83203125" customWidth="1"/>
    <col min="10525" max="10525" width="8.83203125" customWidth="1"/>
    <col min="10528" max="10528" width="8.83203125" customWidth="1"/>
    <col min="10530" max="10533" width="8.83203125" customWidth="1"/>
    <col min="10536" max="10536" width="8.83203125" customWidth="1"/>
    <col min="10539" max="10541" width="8.83203125" customWidth="1"/>
    <col min="10544" max="10544" width="8.83203125" customWidth="1"/>
    <col min="10546" max="10547" width="8.83203125" customWidth="1"/>
    <col min="10549" max="10549" width="8.83203125" customWidth="1"/>
    <col min="10552" max="10552" width="8.83203125" customWidth="1"/>
    <col min="10554" max="10557" width="8.83203125" customWidth="1"/>
    <col min="10560" max="10562" width="8.83203125" customWidth="1"/>
    <col min="10565" max="10565" width="8.83203125" customWidth="1"/>
    <col min="10568" max="10568" width="8.83203125" customWidth="1"/>
    <col min="10573" max="10573" width="8.83203125" customWidth="1"/>
    <col min="10575" max="10576" width="8.83203125" customWidth="1"/>
    <col min="10580" max="10581" width="8.83203125" customWidth="1"/>
    <col min="10585" max="10586" width="8.83203125" customWidth="1"/>
    <col min="10589" max="10589" width="8.83203125" customWidth="1"/>
    <col min="10591" max="10591" width="8.83203125" customWidth="1"/>
    <col min="10593" max="10594" width="8.83203125" customWidth="1"/>
    <col min="10597" max="10597" width="8.83203125" customWidth="1"/>
    <col min="10599" max="10599" width="8.83203125" customWidth="1"/>
    <col min="10602" max="10602" width="8.83203125" customWidth="1"/>
    <col min="10604" max="10605" width="8.83203125" customWidth="1"/>
    <col min="10611" max="10611" width="8.83203125" customWidth="1"/>
    <col min="10614" max="10615" width="8.83203125" customWidth="1"/>
    <col min="10619" max="10619" width="8.83203125" customWidth="1"/>
    <col min="10622" max="10623" width="8.83203125" customWidth="1"/>
    <col min="10625" max="10627" width="8.83203125" customWidth="1"/>
    <col min="10629" max="10629" width="8.83203125" customWidth="1"/>
    <col min="10633" max="10633" width="8.83203125" customWidth="1"/>
    <col min="10635" max="10635" width="8.83203125" customWidth="1"/>
    <col min="10637" max="10639" width="8.83203125" customWidth="1"/>
    <col min="10641" max="10641" width="8.83203125" customWidth="1"/>
    <col min="10643" max="10647" width="8.83203125" customWidth="1"/>
    <col min="10649" max="10651" width="8.83203125" customWidth="1"/>
    <col min="10653" max="10653" width="8.83203125" customWidth="1"/>
    <col min="10661" max="10661" width="8.83203125" customWidth="1"/>
    <col min="10663" max="10663" width="8.83203125" customWidth="1"/>
    <col min="10665" max="10665" width="8.83203125" customWidth="1"/>
    <col min="10671" max="10671" width="8.83203125" customWidth="1"/>
    <col min="10677" max="10677" width="8.83203125" customWidth="1"/>
    <col min="10679" max="10680" width="8.83203125" customWidth="1"/>
    <col min="10683" max="10685" width="8.83203125" customWidth="1"/>
    <col min="10688" max="10690" width="8.83203125" customWidth="1"/>
    <col min="10693" max="10693" width="8.83203125" customWidth="1"/>
    <col min="10696" max="10696" width="8.83203125" customWidth="1"/>
    <col min="10698" max="10701" width="8.83203125" customWidth="1"/>
    <col min="10704" max="10704" width="8.83203125" customWidth="1"/>
    <col min="10707" max="10708" width="8.83203125" customWidth="1"/>
    <col min="10712" max="10712" width="8.83203125" customWidth="1"/>
    <col min="10715" max="10716" width="8.83203125" customWidth="1"/>
    <col min="10720" max="10720" width="8.83203125" customWidth="1"/>
    <col min="10724" max="10725" width="8.83203125" customWidth="1"/>
    <col min="10729" max="10729" width="8.83203125" customWidth="1"/>
    <col min="10731" max="10731" width="8.83203125" customWidth="1"/>
    <col min="10734" max="10735" width="8.83203125" customWidth="1"/>
    <col min="10737" max="10738" width="8.83203125" customWidth="1"/>
    <col min="10740" max="10743" width="8.83203125" customWidth="1"/>
    <col min="10746" max="10746" width="8.83203125" customWidth="1"/>
    <col min="10748" max="10749" width="8.83203125" customWidth="1"/>
    <col min="10753" max="10753" width="8.83203125" customWidth="1"/>
    <col min="10756" max="10759" width="8.83203125" customWidth="1"/>
    <col min="10762" max="10762" width="8.83203125" customWidth="1"/>
    <col min="10764" max="10767" width="8.83203125" customWidth="1"/>
    <col min="10770" max="10770" width="8.83203125" customWidth="1"/>
    <col min="10772" max="10773" width="8.83203125" customWidth="1"/>
    <col min="10777" max="10777" width="8.83203125" customWidth="1"/>
    <col min="10781" max="10781" width="8.83203125" customWidth="1"/>
    <col min="10783" max="10783" width="8.83203125" customWidth="1"/>
    <col min="10786" max="10787" width="8.83203125" customWidth="1"/>
    <col min="10791" max="10791" width="8.83203125" customWidth="1"/>
    <col min="10797" max="10797" width="8.83203125" customWidth="1"/>
    <col min="10799" max="10800" width="8.83203125" customWidth="1"/>
    <col min="10803" max="10804" width="8.83203125" customWidth="1"/>
    <col min="10806" max="10806" width="8.83203125" customWidth="1"/>
    <col min="10808" max="10810" width="8.83203125" customWidth="1"/>
    <col min="10812" max="10812" width="8.83203125" customWidth="1"/>
    <col min="10816" max="10816" width="8.83203125" customWidth="1"/>
    <col min="10821" max="10821" width="8.83203125" customWidth="1"/>
    <col min="10824" max="10824" width="8.83203125" customWidth="1"/>
    <col min="10827" max="10829" width="8.83203125" customWidth="1"/>
    <col min="10832" max="10832" width="8.83203125" customWidth="1"/>
    <col min="10835" max="10835" width="8.83203125" customWidth="1"/>
    <col min="10837" max="10837" width="8.83203125" customWidth="1"/>
    <col min="10840" max="10845" width="8.83203125" customWidth="1"/>
    <col min="10847" max="10848" width="8.83203125" customWidth="1"/>
    <col min="10850" max="10851" width="8.83203125" customWidth="1"/>
    <col min="10853" max="10854" width="8.83203125" customWidth="1"/>
    <col min="10856" max="10857" width="8.83203125" customWidth="1"/>
    <col min="10861" max="10861" width="8.83203125" customWidth="1"/>
    <col min="10864" max="10866" width="8.83203125" customWidth="1"/>
    <col min="10868" max="10869" width="8.83203125" customWidth="1"/>
    <col min="10872" max="10872" width="8.83203125" customWidth="1"/>
    <col min="10874" max="10874" width="8.83203125" customWidth="1"/>
    <col min="10876" max="10877" width="8.83203125" customWidth="1"/>
    <col min="10880" max="10883" width="8.83203125" customWidth="1"/>
    <col min="10888" max="10893" width="8.83203125" customWidth="1"/>
    <col min="10895" max="10898" width="8.83203125" customWidth="1"/>
    <col min="10900" max="10902" width="8.83203125" customWidth="1"/>
    <col min="10904" max="10904" width="8.83203125" customWidth="1"/>
    <col min="10906" max="10909" width="8.83203125" customWidth="1"/>
    <col min="10912" max="10914" width="8.83203125" customWidth="1"/>
    <col min="10916" max="10916" width="8.83203125" customWidth="1"/>
    <col min="10920" max="10920" width="8.83203125" customWidth="1"/>
    <col min="10922" max="10925" width="8.83203125" customWidth="1"/>
    <col min="10928" max="10933" width="8.83203125" customWidth="1"/>
    <col min="10935" max="10936" width="8.83203125" customWidth="1"/>
    <col min="10938" max="10938" width="8.83203125" customWidth="1"/>
    <col min="10941" max="10941" width="8.83203125" customWidth="1"/>
    <col min="10943" max="10945" width="8.83203125" customWidth="1"/>
    <col min="10947" max="10948" width="8.83203125" customWidth="1"/>
    <col min="10951" max="10956" width="8.83203125" customWidth="1"/>
    <col min="10959" max="10961" width="8.83203125" customWidth="1"/>
    <col min="10963" max="10964" width="8.83203125" customWidth="1"/>
    <col min="10967" max="10972" width="8.83203125" customWidth="1"/>
    <col min="10975" max="10980" width="8.83203125" customWidth="1"/>
    <col min="10983" max="10985" width="8.83203125" customWidth="1"/>
    <col min="10987" max="10988" width="8.83203125" customWidth="1"/>
    <col min="10991" max="10992" width="8.83203125" customWidth="1"/>
    <col min="10994" max="10996" width="8.83203125" customWidth="1"/>
    <col min="10999" max="11000" width="8.83203125" customWidth="1"/>
    <col min="11002" max="11002" width="8.83203125" customWidth="1"/>
    <col min="11004" max="11004" width="8.83203125" customWidth="1"/>
    <col min="11007" max="11008" width="8.83203125" customWidth="1"/>
    <col min="11013" max="11013" width="8.83203125" customWidth="1"/>
    <col min="11015" max="11017" width="8.83203125" customWidth="1"/>
    <col min="11020" max="11022" width="8.83203125" customWidth="1"/>
    <col min="11024" max="11026" width="8.83203125" customWidth="1"/>
    <col min="11028" max="11028" width="8.83203125" customWidth="1"/>
    <col min="11030" max="11030" width="8.83203125" customWidth="1"/>
    <col min="11032" max="11032" width="8.83203125" customWidth="1"/>
    <col min="11035" max="11036" width="8.83203125" customWidth="1"/>
    <col min="11038" max="11038" width="8.83203125" customWidth="1"/>
    <col min="11040" max="11040" width="8.83203125" customWidth="1"/>
    <col min="11042" max="11042" width="8.83203125" customWidth="1"/>
    <col min="11044" max="11046" width="8.83203125" customWidth="1"/>
    <col min="11048" max="11053" width="8.83203125" customWidth="1"/>
    <col min="11055" max="11056" width="8.83203125" customWidth="1"/>
    <col min="11058" max="11060" width="8.83203125" customWidth="1"/>
    <col min="11063" max="11068" width="8.83203125" customWidth="1"/>
    <col min="11071" max="11076" width="8.83203125" customWidth="1"/>
    <col min="11079" max="11085" width="8.83203125" customWidth="1"/>
    <col min="11087" max="11088" width="8.83203125" customWidth="1"/>
    <col min="11090" max="11090" width="8.83203125" customWidth="1"/>
    <col min="11093" max="11093" width="8.83203125" customWidth="1"/>
    <col min="11095" max="11101" width="8.83203125" customWidth="1"/>
    <col min="11103" max="11104" width="8.83203125" customWidth="1"/>
    <col min="11106" max="11106" width="8.83203125" customWidth="1"/>
    <col min="11109" max="11110" width="8.83203125" customWidth="1"/>
    <col min="11112" max="11112" width="8.83203125" customWidth="1"/>
    <col min="11117" max="11117" width="8.83203125" customWidth="1"/>
    <col min="11120" max="11121" width="8.83203125" customWidth="1"/>
    <col min="11125" max="11125" width="8.83203125" customWidth="1"/>
    <col min="11128" max="11130" width="8.83203125" customWidth="1"/>
    <col min="11132" max="11132" width="8.83203125" customWidth="1"/>
    <col min="11136" max="11139" width="8.83203125" customWidth="1"/>
    <col min="11141" max="11141" width="8.83203125" customWidth="1"/>
    <col min="11144" max="11146" width="8.83203125" customWidth="1"/>
    <col min="11149" max="11149" width="8.83203125" customWidth="1"/>
    <col min="11152" max="11152" width="8.83203125" customWidth="1"/>
    <col min="11154" max="11155" width="8.83203125" customWidth="1"/>
    <col min="11160" max="11161" width="8.83203125" customWidth="1"/>
    <col min="11165" max="11165" width="8.83203125" customWidth="1"/>
    <col min="11167" max="11171" width="8.83203125" customWidth="1"/>
    <col min="11174" max="11174" width="8.83203125" customWidth="1"/>
    <col min="11176" max="11178" width="8.83203125" customWidth="1"/>
    <col min="11181" max="11182" width="8.83203125" customWidth="1"/>
    <col min="11184" max="11184" width="8.83203125" customWidth="1"/>
    <col min="11187" max="11188" width="8.83203125" customWidth="1"/>
    <col min="11190" max="11190" width="8.83203125" customWidth="1"/>
    <col min="11192" max="11200" width="8.83203125" customWidth="1"/>
    <col min="11202" max="11204" width="8.83203125" customWidth="1"/>
    <col min="11206" max="11206" width="8.83203125" customWidth="1"/>
    <col min="11211" max="11213" width="8.83203125" customWidth="1"/>
    <col min="11220" max="11221" width="8.83203125" customWidth="1"/>
    <col min="11232" max="11252" width="8.83203125" customWidth="1"/>
    <col min="11255" max="11255" width="8.83203125" customWidth="1"/>
    <col min="11257" max="11259" width="8.83203125" customWidth="1"/>
    <col min="11261" max="11262" width="8.83203125" customWidth="1"/>
    <col min="11264" max="11267" width="8.83203125" customWidth="1"/>
    <col min="11270" max="11272" width="8.83203125" customWidth="1"/>
    <col min="11276" max="11276" width="8.83203125" customWidth="1"/>
    <col min="11278" max="11278" width="8.83203125" customWidth="1"/>
    <col min="11280" max="11280" width="8.83203125" customWidth="1"/>
    <col min="11296" max="11376" width="8.83203125" customWidth="1"/>
    <col min="11380" max="11383" width="8.83203125" customWidth="1"/>
    <col min="11385" max="11392" width="8.83203125" customWidth="1"/>
    <col min="11397" max="11398" width="8.83203125" customWidth="1"/>
    <col min="11403" max="11403" width="8.83203125" customWidth="1"/>
    <col min="11405" max="11408" width="8.83203125" customWidth="1"/>
    <col min="11411" max="11411" width="8.83203125" customWidth="1"/>
    <col min="11413" max="11414" width="8.83203125" customWidth="1"/>
    <col min="11416" max="11416" width="8.83203125" customWidth="1"/>
    <col min="11418" max="11418" width="8.83203125" customWidth="1"/>
    <col min="11420" max="11422" width="8.83203125" customWidth="1"/>
    <col min="11424" max="11425" width="8.83203125" customWidth="1"/>
    <col min="11427" max="11428" width="8.83203125" customWidth="1"/>
    <col min="11433" max="11433" width="8.83203125" customWidth="1"/>
    <col min="11435" max="11446" width="8.83203125" customWidth="1"/>
    <col min="11448" max="11448" width="8.83203125" customWidth="1"/>
    <col min="11451" max="11451" width="8.83203125" customWidth="1"/>
    <col min="11453" max="11454" width="8.83203125" customWidth="1"/>
    <col min="11456" max="11459" width="8.83203125" customWidth="1"/>
    <col min="11462" max="11464" width="8.83203125" customWidth="1"/>
    <col min="11468" max="11468" width="8.83203125" customWidth="1"/>
    <col min="11470" max="11470" width="8.83203125" customWidth="1"/>
    <col min="11472" max="11472" width="8.83203125" customWidth="1"/>
    <col min="11488" max="11505" width="8.83203125" customWidth="1"/>
    <col min="11514" max="11571" width="8.83203125" customWidth="1"/>
    <col min="11573" max="11575" width="8.83203125" customWidth="1"/>
    <col min="11580" max="11580" width="8.83203125" customWidth="1"/>
    <col min="11582" max="11582" width="8.83203125" customWidth="1"/>
    <col min="11584" max="11587" width="8.83203125" customWidth="1"/>
    <col min="11590" max="11592" width="8.83203125" customWidth="1"/>
    <col min="11596" max="11596" width="8.83203125" customWidth="1"/>
    <col min="11598" max="11598" width="8.83203125" customWidth="1"/>
    <col min="11600" max="11600" width="8.83203125" customWidth="1"/>
    <col min="11616" max="11632" width="8.83203125" customWidth="1"/>
    <col min="11636" max="11639" width="8.83203125" customWidth="1"/>
    <col min="11641" max="11648" width="8.83203125" customWidth="1"/>
    <col min="11653" max="11654" width="8.83203125" customWidth="1"/>
    <col min="11659" max="11659" width="8.83203125" customWidth="1"/>
    <col min="11661" max="11664" width="8.83203125" customWidth="1"/>
    <col min="11667" max="11667" width="8.83203125" customWidth="1"/>
    <col min="11669" max="11670" width="8.83203125" customWidth="1"/>
    <col min="11672" max="11672" width="8.83203125" customWidth="1"/>
    <col min="11674" max="11674" width="8.83203125" customWidth="1"/>
    <col min="11676" max="11678" width="8.83203125" customWidth="1"/>
    <col min="11680" max="11681" width="8.83203125" customWidth="1"/>
    <col min="11683" max="11684" width="8.83203125" customWidth="1"/>
    <col min="11689" max="11689" width="8.83203125" customWidth="1"/>
    <col min="11691" max="11696" width="8.83203125" customWidth="1"/>
    <col min="11706" max="11764" width="8.83203125" customWidth="1"/>
    <col min="11766" max="11766" width="8.83203125" customWidth="1"/>
    <col min="11772" max="11774" width="8.83203125" customWidth="1"/>
    <col min="11776" max="11779" width="8.83203125" customWidth="1"/>
    <col min="11782" max="11784" width="8.83203125" customWidth="1"/>
    <col min="11788" max="11788" width="8.83203125" customWidth="1"/>
    <col min="11790" max="11790" width="8.83203125" customWidth="1"/>
    <col min="11792" max="11792" width="8.83203125" customWidth="1"/>
    <col min="11808" max="11825" width="8.83203125" customWidth="1"/>
    <col min="11827" max="11827" width="8.83203125" customWidth="1"/>
    <col min="11829" max="11829" width="8.83203125" customWidth="1"/>
    <col min="11831" max="11832" width="8.83203125" customWidth="1"/>
    <col min="11834" max="11835" width="8.83203125" customWidth="1"/>
    <col min="11837" max="11837" width="8.83203125" customWidth="1"/>
    <col min="11841" max="11847" width="8.83203125" customWidth="1"/>
    <col min="11850" max="11850" width="8.83203125" customWidth="1"/>
    <col min="11853" max="11854" width="8.83203125" customWidth="1"/>
    <col min="11872" max="11888" width="8.83203125" customWidth="1"/>
    <col min="11892" max="11895" width="8.83203125" customWidth="1"/>
    <col min="11897" max="11904" width="8.83203125" customWidth="1"/>
    <col min="11909" max="11910" width="8.83203125" customWidth="1"/>
    <col min="11915" max="11915" width="8.83203125" customWidth="1"/>
    <col min="11917" max="11920" width="8.83203125" customWidth="1"/>
    <col min="11923" max="11923" width="8.83203125" customWidth="1"/>
    <col min="11925" max="11926" width="8.83203125" customWidth="1"/>
    <col min="11928" max="11928" width="8.83203125" customWidth="1"/>
    <col min="11930" max="11930" width="8.83203125" customWidth="1"/>
    <col min="11932" max="11934" width="8.83203125" customWidth="1"/>
    <col min="11936" max="11937" width="8.83203125" customWidth="1"/>
    <col min="11939" max="11940" width="8.83203125" customWidth="1"/>
    <col min="11945" max="11945" width="8.83203125" customWidth="1"/>
    <col min="11947" max="11952" width="8.83203125" customWidth="1"/>
    <col min="11955" max="11958" width="8.83203125" customWidth="1"/>
    <col min="11960" max="11960" width="8.83203125" customWidth="1"/>
    <col min="11963" max="11963" width="8.83203125" customWidth="1"/>
    <col min="11965" max="11966" width="8.83203125" customWidth="1"/>
    <col min="11968" max="11971" width="8.83203125" customWidth="1"/>
    <col min="11974" max="11976" width="8.83203125" customWidth="1"/>
    <col min="11980" max="11980" width="8.83203125" customWidth="1"/>
    <col min="11982" max="11982" width="8.83203125" customWidth="1"/>
    <col min="11984" max="11984" width="8.83203125" customWidth="1"/>
    <col min="12000" max="12020" width="8.83203125" customWidth="1"/>
    <col min="12028" max="12030" width="8.83203125" customWidth="1"/>
    <col min="12032" max="12035" width="8.83203125" customWidth="1"/>
    <col min="12038" max="12040" width="8.83203125" customWidth="1"/>
    <col min="12044" max="12044" width="8.83203125" customWidth="1"/>
    <col min="12046" max="12046" width="8.83203125" customWidth="1"/>
    <col min="12048" max="12048" width="8.83203125" customWidth="1"/>
    <col min="12051" max="12051" width="8.83203125" customWidth="1"/>
    <col min="12058" max="12083" width="8.83203125" customWidth="1"/>
    <col min="12085" max="12089" width="8.83203125" customWidth="1"/>
    <col min="12091" max="12096" width="8.83203125" customWidth="1"/>
    <col min="12128" max="12150" width="8.83203125" customWidth="1"/>
    <col min="12152" max="12152" width="8.83203125" customWidth="1"/>
    <col min="12155" max="12155" width="8.83203125" customWidth="1"/>
    <col min="12157" max="12158" width="8.83203125" customWidth="1"/>
    <col min="12160" max="12163" width="8.83203125" customWidth="1"/>
    <col min="12166" max="12168" width="8.83203125" customWidth="1"/>
    <col min="12172" max="12172" width="8.83203125" customWidth="1"/>
    <col min="12174" max="12174" width="8.83203125" customWidth="1"/>
    <col min="12176" max="12176" width="8.83203125" customWidth="1"/>
    <col min="12192" max="12209" width="8.83203125" customWidth="1"/>
    <col min="12218" max="12240" width="8.83203125" customWidth="1"/>
    <col min="12256" max="12272" width="8.83203125" customWidth="1"/>
    <col min="12274" max="12304" width="8.83203125" customWidth="1"/>
    <col min="12307" max="12307" width="8.83203125" customWidth="1"/>
    <col min="12314" max="12339" width="8.83203125" customWidth="1"/>
    <col min="12341" max="12345" width="8.83203125" customWidth="1"/>
    <col min="12347" max="12352" width="8.83203125" customWidth="1"/>
    <col min="12369" max="12405" width="8.83203125" customWidth="1"/>
    <col min="12408" max="12408" width="8.83203125" customWidth="1"/>
    <col min="12411" max="12411" width="8.83203125" customWidth="1"/>
    <col min="12413" max="12414" width="8.83203125" customWidth="1"/>
    <col min="12416" max="12419" width="8.83203125" customWidth="1"/>
    <col min="12422" max="12424" width="8.83203125" customWidth="1"/>
    <col min="12428" max="12428" width="8.83203125" customWidth="1"/>
    <col min="12430" max="12430" width="8.83203125" customWidth="1"/>
    <col min="12432" max="12432" width="8.83203125" customWidth="1"/>
    <col min="12448" max="12465" width="8.83203125" customWidth="1"/>
    <col min="12474" max="12528" width="8.83203125" customWidth="1"/>
    <col min="12532" max="12532" width="8.83203125" customWidth="1"/>
    <col min="12534" max="12536" width="8.83203125" customWidth="1"/>
    <col min="12538" max="12544" width="8.83203125" customWidth="1"/>
    <col min="12547" max="12548" width="8.83203125" customWidth="1"/>
    <col min="12551" max="12552" width="8.83203125" customWidth="1"/>
    <col min="12554" max="12596" width="8.83203125" customWidth="1"/>
    <col min="12598" max="12598" width="8.83203125" customWidth="1"/>
    <col min="12600" max="12600" width="8.83203125" customWidth="1"/>
    <col min="12602" max="12602" width="8.83203125" customWidth="1"/>
    <col min="12605" max="12606" width="8.83203125" customWidth="1"/>
    <col min="12608" max="12611" width="8.83203125" customWidth="1"/>
    <col min="12614" max="12616" width="8.83203125" customWidth="1"/>
    <col min="12620" max="12620" width="8.83203125" customWidth="1"/>
    <col min="12622" max="12622" width="8.83203125" customWidth="1"/>
    <col min="12624" max="12624" width="8.83203125" customWidth="1"/>
    <col min="12640" max="12657" width="8.83203125" customWidth="1"/>
    <col min="12659" max="12659" width="8.83203125" customWidth="1"/>
    <col min="12662" max="12688" width="8.83203125" customWidth="1"/>
    <col min="12690" max="12723" width="8.83203125" customWidth="1"/>
    <col min="12727" max="12727" width="8.83203125" customWidth="1"/>
    <col min="12729" max="12729" width="8.83203125" customWidth="1"/>
    <col min="12731" max="12731" width="8.83203125" customWidth="1"/>
    <col min="12733" max="12734" width="8.83203125" customWidth="1"/>
    <col min="12736" max="12739" width="8.83203125" customWidth="1"/>
    <col min="12742" max="12744" width="8.83203125" customWidth="1"/>
    <col min="12748" max="12748" width="8.83203125" customWidth="1"/>
    <col min="12750" max="12750" width="8.83203125" customWidth="1"/>
    <col min="12752" max="12752" width="8.83203125" customWidth="1"/>
    <col min="12768" max="12787" width="8.83203125" customWidth="1"/>
    <col min="12790" max="12790" width="8.83203125" customWidth="1"/>
    <col min="12793" max="12793" width="8.83203125" customWidth="1"/>
    <col min="12796" max="12798" width="8.83203125" customWidth="1"/>
    <col min="12800" max="12803" width="8.83203125" customWidth="1"/>
    <col min="12806" max="12808" width="8.83203125" customWidth="1"/>
    <col min="12812" max="12812" width="8.83203125" customWidth="1"/>
    <col min="12814" max="12814" width="8.83203125" customWidth="1"/>
    <col min="12816" max="12816" width="8.83203125" customWidth="1"/>
    <col min="12832" max="12880" width="8.83203125" customWidth="1"/>
    <col min="12896" max="12915" width="8.83203125" customWidth="1"/>
    <col min="12917" max="12976" width="8.83203125" customWidth="1"/>
    <col min="12980" max="13043" width="8.83203125" customWidth="1"/>
    <col min="13049" max="13049" width="8.83203125" customWidth="1"/>
    <col min="13052" max="13054" width="8.83203125" customWidth="1"/>
    <col min="13056" max="13059" width="8.83203125" customWidth="1"/>
    <col min="13062" max="13064" width="8.83203125" customWidth="1"/>
    <col min="13068" max="13068" width="8.83203125" customWidth="1"/>
    <col min="13070" max="13070" width="8.83203125" customWidth="1"/>
    <col min="13072" max="13072" width="8.83203125" customWidth="1"/>
    <col min="13088" max="13297" width="8.83203125" customWidth="1"/>
    <col min="13299" max="13301" width="8.83203125" customWidth="1"/>
    <col min="13303" max="13303" width="8.83203125" customWidth="1"/>
    <col min="13307" max="13307" width="8.83203125" customWidth="1"/>
    <col min="13309" max="13309" width="8.83203125" customWidth="1"/>
    <col min="13311" max="13311" width="8.83203125" customWidth="1"/>
    <col min="13313" max="13313" width="8.83203125" customWidth="1"/>
    <col min="13315" max="13315" width="8.83203125" customWidth="1"/>
    <col min="13317" max="13317" width="8.83203125" customWidth="1"/>
    <col min="13319" max="13319" width="8.83203125" customWidth="1"/>
    <col min="13321" max="13321" width="8.83203125" customWidth="1"/>
    <col min="13323" max="13324" width="8.83203125" customWidth="1"/>
    <col min="13327" max="13808" width="8.83203125" customWidth="1"/>
    <col min="13811" max="14896" width="8.83203125" customWidth="1"/>
    <col min="14900" max="14903" width="8.83203125" customWidth="1"/>
    <col min="14905" max="14912" width="8.83203125" customWidth="1"/>
    <col min="14917" max="14918" width="8.83203125" customWidth="1"/>
    <col min="14923" max="14923" width="8.83203125" customWidth="1"/>
    <col min="14925" max="14928" width="8.83203125" customWidth="1"/>
    <col min="14931" max="14931" width="8.83203125" customWidth="1"/>
    <col min="14933" max="14934" width="8.83203125" customWidth="1"/>
    <col min="14936" max="14936" width="8.83203125" customWidth="1"/>
    <col min="14938" max="14938" width="8.83203125" customWidth="1"/>
    <col min="14940" max="14942" width="8.83203125" customWidth="1"/>
    <col min="14944" max="14945" width="8.83203125" customWidth="1"/>
    <col min="14947" max="14948" width="8.83203125" customWidth="1"/>
    <col min="14953" max="14953" width="8.83203125" customWidth="1"/>
    <col min="14955" max="14960" width="8.83203125" customWidth="1"/>
    <col min="14964" max="14967" width="8.83203125" customWidth="1"/>
    <col min="14969" max="14976" width="8.83203125" customWidth="1"/>
    <col min="14981" max="14982" width="8.83203125" customWidth="1"/>
    <col min="14987" max="14987" width="8.83203125" customWidth="1"/>
    <col min="14989" max="14992" width="8.83203125" customWidth="1"/>
    <col min="14995" max="14995" width="8.83203125" customWidth="1"/>
    <col min="14997" max="14998" width="8.83203125" customWidth="1"/>
    <col min="15000" max="15000" width="8.83203125" customWidth="1"/>
    <col min="15002" max="15002" width="8.83203125" customWidth="1"/>
    <col min="15004" max="15006" width="8.83203125" customWidth="1"/>
    <col min="15008" max="15009" width="8.83203125" customWidth="1"/>
    <col min="15011" max="15012" width="8.83203125" customWidth="1"/>
    <col min="15017" max="15017" width="8.83203125" customWidth="1"/>
    <col min="15019" max="15092" width="8.83203125" customWidth="1"/>
    <col min="15094" max="15094" width="8.83203125" customWidth="1"/>
    <col min="15096" max="15096" width="8.83203125" customWidth="1"/>
    <col min="15098" max="15098" width="8.83203125" customWidth="1"/>
    <col min="15101" max="15102" width="8.83203125" customWidth="1"/>
    <col min="15104" max="15107" width="8.83203125" customWidth="1"/>
    <col min="15110" max="15112" width="8.83203125" customWidth="1"/>
    <col min="15116" max="15116" width="8.83203125" customWidth="1"/>
    <col min="15118" max="15118" width="8.83203125" customWidth="1"/>
    <col min="15120" max="15120" width="8.83203125" customWidth="1"/>
    <col min="15136" max="15220" width="8.83203125" customWidth="1"/>
    <col min="15228" max="15230" width="8.83203125" customWidth="1"/>
    <col min="15232" max="15235" width="8.83203125" customWidth="1"/>
    <col min="15238" max="15240" width="8.83203125" customWidth="1"/>
    <col min="15244" max="15244" width="8.83203125" customWidth="1"/>
    <col min="15246" max="15246" width="8.83203125" customWidth="1"/>
    <col min="15248" max="15248" width="8.83203125" customWidth="1"/>
    <col min="15264" max="15280" width="8.83203125" customWidth="1"/>
    <col min="15282" max="15282" width="8.83203125" customWidth="1"/>
    <col min="15288" max="15288" width="8.83203125" customWidth="1"/>
    <col min="15290" max="15291" width="8.83203125" customWidth="1"/>
    <col min="15293" max="15293" width="8.83203125" customWidth="1"/>
    <col min="15297" max="15303" width="8.83203125" customWidth="1"/>
    <col min="15306" max="15306" width="8.83203125" customWidth="1"/>
    <col min="15309" max="15310" width="8.83203125" customWidth="1"/>
    <col min="15328" max="15348" width="8.83203125" customWidth="1"/>
    <col min="15351" max="15351" width="8.83203125" customWidth="1"/>
    <col min="15353" max="15355" width="8.83203125" customWidth="1"/>
    <col min="15357" max="15358" width="8.83203125" customWidth="1"/>
    <col min="15360" max="15363" width="8.83203125" customWidth="1"/>
    <col min="15366" max="15368" width="8.83203125" customWidth="1"/>
    <col min="15372" max="15372" width="8.83203125" customWidth="1"/>
    <col min="15374" max="15374" width="8.83203125" customWidth="1"/>
    <col min="15376" max="15376" width="8.83203125" customWidth="1"/>
    <col min="15392" max="15477" width="8.83203125" customWidth="1"/>
    <col min="15481" max="15483" width="8.83203125" customWidth="1"/>
    <col min="15485" max="15486" width="8.83203125" customWidth="1"/>
    <col min="15488" max="15491" width="8.83203125" customWidth="1"/>
    <col min="15494" max="15496" width="8.83203125" customWidth="1"/>
    <col min="15500" max="15500" width="8.83203125" customWidth="1"/>
    <col min="15502" max="15502" width="8.83203125" customWidth="1"/>
    <col min="15504" max="15504" width="8.83203125" customWidth="1"/>
    <col min="15520" max="15536" width="8.83203125" customWidth="1"/>
    <col min="15538" max="15538" width="8.83203125" customWidth="1"/>
    <col min="15542" max="15545" width="8.83203125" customWidth="1"/>
    <col min="15549" max="15549" width="8.83203125" customWidth="1"/>
    <col min="15560" max="15560" width="8.83203125" customWidth="1"/>
    <col min="15562" max="15562" width="8.83203125" customWidth="1"/>
    <col min="15565" max="15566" width="8.83203125" customWidth="1"/>
    <col min="15584" max="15604" width="8.83203125" customWidth="1"/>
    <col min="15606" max="15606" width="8.83203125" customWidth="1"/>
    <col min="15609" max="15611" width="8.83203125" customWidth="1"/>
    <col min="15613" max="15614" width="8.83203125" customWidth="1"/>
    <col min="15616" max="15619" width="8.83203125" customWidth="1"/>
    <col min="15622" max="15624" width="8.83203125" customWidth="1"/>
    <col min="15628" max="15628" width="8.83203125" customWidth="1"/>
    <col min="15630" max="15630" width="8.83203125" customWidth="1"/>
    <col min="15632" max="15632" width="8.83203125" customWidth="1"/>
    <col min="15648" max="15695" width="8.83203125" customWidth="1"/>
    <col min="15697" max="15727" width="8.83203125" customWidth="1"/>
    <col min="15729" max="15736" width="8.83203125" customWidth="1"/>
    <col min="15738" max="15739" width="8.83203125" customWidth="1"/>
    <col min="15741" max="15742" width="8.83203125" customWidth="1"/>
    <col min="15744" max="15747" width="8.83203125" customWidth="1"/>
    <col min="15750" max="15752" width="8.83203125" customWidth="1"/>
    <col min="15756" max="15756" width="8.83203125" customWidth="1"/>
    <col min="15758" max="15758" width="8.83203125" customWidth="1"/>
    <col min="15760" max="15760" width="8.83203125" customWidth="1"/>
    <col min="15776" max="15792" width="8.83203125" customWidth="1"/>
    <col min="15794" max="15794" width="8.83203125" customWidth="1"/>
    <col min="15798" max="15801" width="8.83203125" customWidth="1"/>
    <col min="15805" max="15805" width="8.83203125" customWidth="1"/>
    <col min="15816" max="15816" width="8.83203125" customWidth="1"/>
    <col min="15818" max="15818" width="8.83203125" customWidth="1"/>
    <col min="15821" max="15822" width="8.83203125" customWidth="1"/>
    <col min="15826" max="15856" width="8.83203125" customWidth="1"/>
    <col min="15858" max="15858" width="8.83203125" customWidth="1"/>
    <col min="15862" max="15862" width="8.83203125" customWidth="1"/>
    <col min="15864" max="15864" width="8.83203125" customWidth="1"/>
    <col min="15866" max="15920" width="8.83203125" customWidth="1"/>
    <col min="15922" max="15922" width="8.83203125" customWidth="1"/>
    <col min="15926" max="15926" width="8.83203125" customWidth="1"/>
    <col min="15928" max="15928" width="8.83203125" customWidth="1"/>
    <col min="15930" max="15984" width="8.83203125" customWidth="1"/>
    <col min="15986" max="16049" width="8.83203125" customWidth="1"/>
    <col min="16051" max="16060" width="8.83203125" customWidth="1"/>
    <col min="16062" max="16076" width="8.83203125" customWidth="1"/>
    <col min="16080" max="16104" width="8.83203125" customWidth="1"/>
    <col min="16106" max="16106" width="8.83203125" customWidth="1"/>
    <col min="16129" max="16181" width="8.83203125" customWidth="1"/>
    <col min="16183" max="16245" width="8.83203125" customWidth="1"/>
    <col min="16247" max="16311" width="8.83203125" customWidth="1"/>
    <col min="16313" max="16380" width="8.83203125" customWidth="1"/>
    <col min="16382" max="16382" width="8.83203125" customWidth="1"/>
    <col min="16384" max="16384" width="8.83203125" customWidth="1"/>
  </cols>
  <sheetData>
    <row r="1" spans="1:18" s="4" customFormat="1" ht="38" customHeight="1" x14ac:dyDescent="0.2">
      <c r="A1" s="5" t="s">
        <v>0</v>
      </c>
      <c r="B1" s="5" t="s">
        <v>1</v>
      </c>
      <c r="C1" s="5" t="s">
        <v>2</v>
      </c>
      <c r="D1" s="6" t="s">
        <v>4</v>
      </c>
      <c r="E1" s="5"/>
      <c r="F1" s="6" t="s">
        <v>6</v>
      </c>
      <c r="G1" s="6" t="s">
        <v>7</v>
      </c>
      <c r="H1" s="5"/>
      <c r="I1" s="5"/>
      <c r="J1" s="5"/>
      <c r="K1" s="6" t="s">
        <v>8</v>
      </c>
      <c r="L1" s="5"/>
      <c r="M1" s="5"/>
      <c r="N1" s="5"/>
      <c r="O1" s="6" t="s">
        <v>9</v>
      </c>
      <c r="Q1" s="28" t="s">
        <v>15</v>
      </c>
      <c r="R1" s="28"/>
    </row>
    <row r="2" spans="1:18" x14ac:dyDescent="0.2">
      <c r="A2" s="7">
        <v>37257</v>
      </c>
      <c r="B2" s="9">
        <v>1965.1800539999999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Q2" s="15" t="s">
        <v>3</v>
      </c>
      <c r="R2" s="16">
        <v>2.0742097473684225</v>
      </c>
    </row>
    <row r="3" spans="1:18" x14ac:dyDescent="0.2">
      <c r="A3" s="7">
        <v>37288</v>
      </c>
      <c r="B3" s="9">
        <v>1928.829956</v>
      </c>
      <c r="C3" s="9">
        <f>B3-B2</f>
        <v>-36.350097999999889</v>
      </c>
      <c r="D3" s="9">
        <f>C98/95</f>
        <v>2.0742097473684225</v>
      </c>
      <c r="E3" s="9">
        <f>(C3-D3)^2</f>
        <v>1476.4274258644684</v>
      </c>
      <c r="F3" s="9">
        <f>E98/94</f>
        <v>13322.000818323268</v>
      </c>
      <c r="G3" s="9">
        <f>F3^(1/2)</f>
        <v>115.42097217717094</v>
      </c>
      <c r="H3" s="9">
        <f>(C3-D3)/G3</f>
        <v>-0.33290577113132508</v>
      </c>
      <c r="I3" s="9">
        <f>H3^3</f>
        <v>-3.6894699034308469E-2</v>
      </c>
      <c r="J3" s="9">
        <f>95/(94*93)</f>
        <v>1.0867078471745596E-2</v>
      </c>
      <c r="K3" s="9">
        <f>I98*J3</f>
        <v>-0.79427405802732898</v>
      </c>
      <c r="L3" s="9">
        <f>((C3-D3)/G3)^4</f>
        <v>1.2282458232674615E-2</v>
      </c>
      <c r="M3" s="9">
        <f>26508/(93*92)</f>
        <v>3.0981767180925668</v>
      </c>
      <c r="N3" s="9">
        <f>9120/(94*93*92)</f>
        <v>1.1339560144430187E-2</v>
      </c>
      <c r="O3" s="9">
        <f>N3*L98-M3</f>
        <v>0.43216162116389611</v>
      </c>
      <c r="Q3" s="15" t="s">
        <v>10</v>
      </c>
      <c r="R3" s="16">
        <v>13322.000818323268</v>
      </c>
    </row>
    <row r="4" spans="1:18" x14ac:dyDescent="0.2">
      <c r="A4" s="7">
        <v>37316</v>
      </c>
      <c r="B4" s="9">
        <v>1745.48999</v>
      </c>
      <c r="C4" s="9">
        <f t="shared" ref="C4:C67" si="0">B4-B3</f>
        <v>-183.339966</v>
      </c>
      <c r="D4" s="9">
        <v>2.0742097473684225</v>
      </c>
      <c r="E4" s="9">
        <f t="shared" ref="E4:E67" si="1">(C4-D4)^2</f>
        <v>34378.416568076027</v>
      </c>
      <c r="F4" s="9">
        <v>13322.000818323268</v>
      </c>
      <c r="G4" s="9">
        <v>115.42097217717094</v>
      </c>
      <c r="H4" s="9">
        <f t="shared" ref="H4:H67" si="2">(C4-D4)/G4</f>
        <v>-1.6064166871056855</v>
      </c>
      <c r="I4" s="9">
        <f t="shared" ref="I4:I67" si="3">H4^3</f>
        <v>-4.1454780557639062</v>
      </c>
      <c r="J4" s="9">
        <v>1.0867078471745596E-2</v>
      </c>
      <c r="K4" s="9">
        <v>-0.79427405802732898</v>
      </c>
      <c r="L4" s="9">
        <f t="shared" ref="L4:L67" si="4">((C4-D4)/G4)^4</f>
        <v>6.6593651248095735</v>
      </c>
      <c r="M4" s="9">
        <v>3.0981767180925668</v>
      </c>
      <c r="N4" s="9">
        <v>1.1339560144430187E-2</v>
      </c>
      <c r="O4" s="9">
        <v>0.43216162116389611</v>
      </c>
      <c r="Q4" s="15" t="s">
        <v>11</v>
      </c>
      <c r="R4" s="16">
        <v>115.42097217717094</v>
      </c>
    </row>
    <row r="5" spans="1:18" x14ac:dyDescent="0.2">
      <c r="A5" s="7">
        <v>37347</v>
      </c>
      <c r="B5" s="9">
        <v>1834.589966</v>
      </c>
      <c r="C5" s="9">
        <f t="shared" si="0"/>
        <v>89.09997599999997</v>
      </c>
      <c r="D5" s="9">
        <v>2.0742097473684225</v>
      </c>
      <c r="E5" s="9">
        <f t="shared" si="1"/>
        <v>7573.4839918576627</v>
      </c>
      <c r="F5" s="9">
        <v>13322.000818323268</v>
      </c>
      <c r="G5" s="9">
        <v>115.42097217717094</v>
      </c>
      <c r="H5" s="9">
        <f t="shared" si="2"/>
        <v>0.75398573249796563</v>
      </c>
      <c r="I5" s="9">
        <f t="shared" si="3"/>
        <v>0.4286367305508938</v>
      </c>
      <c r="J5" s="9">
        <v>1.0867078471745596E-2</v>
      </c>
      <c r="K5" s="9">
        <v>-0.79427405802732898</v>
      </c>
      <c r="L5" s="9">
        <f t="shared" si="4"/>
        <v>0.3231859792599488</v>
      </c>
      <c r="M5" s="9">
        <v>3.0981767180925668</v>
      </c>
      <c r="N5" s="9">
        <v>1.1339560144430187E-2</v>
      </c>
      <c r="O5" s="9">
        <v>0.43216162116389611</v>
      </c>
      <c r="Q5" s="15" t="s">
        <v>12</v>
      </c>
      <c r="R5" s="16">
        <v>-0.79427405802732898</v>
      </c>
    </row>
    <row r="6" spans="1:18" x14ac:dyDescent="0.2">
      <c r="A6" s="7">
        <v>37377</v>
      </c>
      <c r="B6" s="9">
        <v>1683.76001</v>
      </c>
      <c r="C6" s="9">
        <f t="shared" si="0"/>
        <v>-150.82995600000004</v>
      </c>
      <c r="D6" s="9">
        <v>2.0742097473684225</v>
      </c>
      <c r="E6" s="9">
        <f t="shared" si="1"/>
        <v>23379.683902898727</v>
      </c>
      <c r="F6" s="9">
        <v>13322.000818323268</v>
      </c>
      <c r="G6" s="9">
        <v>115.42097217717094</v>
      </c>
      <c r="H6" s="9">
        <f t="shared" si="2"/>
        <v>-1.324752017446716</v>
      </c>
      <c r="I6" s="9">
        <f t="shared" si="3"/>
        <v>-2.3248972763184259</v>
      </c>
      <c r="J6" s="9">
        <v>1.0867078471745596E-2</v>
      </c>
      <c r="K6" s="9">
        <v>-0.79427405802732898</v>
      </c>
      <c r="L6" s="9">
        <f t="shared" si="4"/>
        <v>3.07991235715921</v>
      </c>
      <c r="M6" s="9">
        <v>3.0981767180925668</v>
      </c>
      <c r="N6" s="9">
        <v>1.1339560144430187E-2</v>
      </c>
      <c r="O6" s="9">
        <v>0.43216162116389611</v>
      </c>
      <c r="Q6" s="15" t="s">
        <v>13</v>
      </c>
      <c r="R6" s="16">
        <v>0.43216162116389611</v>
      </c>
    </row>
    <row r="7" spans="1:18" x14ac:dyDescent="0.2">
      <c r="A7" s="7">
        <v>37408</v>
      </c>
      <c r="B7" s="9">
        <v>1613.5</v>
      </c>
      <c r="C7" s="9">
        <f t="shared" si="0"/>
        <v>-70.260009999999966</v>
      </c>
      <c r="D7" s="9">
        <v>2.0742097473684225</v>
      </c>
      <c r="E7" s="9">
        <f t="shared" si="1"/>
        <v>5232.2393464605793</v>
      </c>
      <c r="F7" s="9">
        <v>13322.000818323268</v>
      </c>
      <c r="G7" s="9">
        <v>115.42097217717094</v>
      </c>
      <c r="H7" s="9">
        <f t="shared" si="2"/>
        <v>-0.62669910314336574</v>
      </c>
      <c r="I7" s="9">
        <f t="shared" si="3"/>
        <v>-0.24613717943540722</v>
      </c>
      <c r="J7" s="9">
        <v>1.0867078471745596E-2</v>
      </c>
      <c r="K7" s="9">
        <v>-0.79427405802732898</v>
      </c>
      <c r="L7" s="9">
        <f t="shared" si="4"/>
        <v>0.1542539496024074</v>
      </c>
      <c r="M7" s="9">
        <v>3.0981767180925668</v>
      </c>
      <c r="N7" s="9">
        <v>1.1339560144430187E-2</v>
      </c>
      <c r="O7" s="9">
        <v>0.43216162116389611</v>
      </c>
    </row>
    <row r="8" spans="1:18" x14ac:dyDescent="0.2">
      <c r="A8" s="7">
        <v>37438</v>
      </c>
      <c r="B8" s="9">
        <v>1457.040039</v>
      </c>
      <c r="C8" s="9">
        <f t="shared" si="0"/>
        <v>-156.45996100000002</v>
      </c>
      <c r="D8" s="9">
        <v>2.0742097473684225</v>
      </c>
      <c r="E8" s="9">
        <f t="shared" si="1"/>
        <v>25133.083294555774</v>
      </c>
      <c r="F8" s="9">
        <v>13322.000818323268</v>
      </c>
      <c r="G8" s="9">
        <v>115.42097217717094</v>
      </c>
      <c r="H8" s="9">
        <f t="shared" si="2"/>
        <v>-1.3735300245437099</v>
      </c>
      <c r="I8" s="9">
        <f t="shared" si="3"/>
        <v>-2.5912807681973389</v>
      </c>
      <c r="J8" s="9">
        <v>1.0867078471745596E-2</v>
      </c>
      <c r="K8" s="9">
        <v>-0.79427405802732898</v>
      </c>
      <c r="L8" s="9">
        <f t="shared" si="4"/>
        <v>3.5592019371417343</v>
      </c>
      <c r="M8" s="9">
        <v>3.0981767180925668</v>
      </c>
      <c r="N8" s="9">
        <v>1.1339560144430187E-2</v>
      </c>
      <c r="O8" s="9">
        <v>0.43216162116389611</v>
      </c>
    </row>
    <row r="9" spans="1:18" x14ac:dyDescent="0.2">
      <c r="A9" s="7">
        <v>37469</v>
      </c>
      <c r="B9" s="9">
        <v>1322.469971</v>
      </c>
      <c r="C9" s="9">
        <f t="shared" si="0"/>
        <v>-134.57006799999999</v>
      </c>
      <c r="D9" s="9">
        <v>2.0742097473684225</v>
      </c>
      <c r="E9" s="9">
        <f t="shared" si="1"/>
        <v>18671.658641099966</v>
      </c>
      <c r="F9" s="9">
        <v>13322.000818323268</v>
      </c>
      <c r="G9" s="9">
        <v>115.42097217717094</v>
      </c>
      <c r="H9" s="9">
        <f t="shared" si="2"/>
        <v>-1.183877376614189</v>
      </c>
      <c r="I9" s="9">
        <f t="shared" si="3"/>
        <v>-1.6592818564203671</v>
      </c>
      <c r="J9" s="9">
        <v>1.0867078471745596E-2</v>
      </c>
      <c r="K9" s="9">
        <v>-0.79427405802732898</v>
      </c>
      <c r="L9" s="9">
        <f t="shared" si="4"/>
        <v>1.9643862512424657</v>
      </c>
      <c r="M9" s="9">
        <v>3.0981767180925668</v>
      </c>
      <c r="N9" s="9">
        <v>1.1339560144430187E-2</v>
      </c>
      <c r="O9" s="9">
        <v>0.43216162116389611</v>
      </c>
    </row>
    <row r="10" spans="1:18" x14ac:dyDescent="0.2">
      <c r="A10" s="7">
        <v>37500</v>
      </c>
      <c r="B10" s="9">
        <v>1302.670044</v>
      </c>
      <c r="C10" s="9">
        <f t="shared" si="0"/>
        <v>-19.799927000000025</v>
      </c>
      <c r="D10" s="9">
        <v>2.0742097473684225</v>
      </c>
      <c r="E10" s="9">
        <f t="shared" si="1"/>
        <v>478.47785844257464</v>
      </c>
      <c r="F10" s="9">
        <v>13322.000818323268</v>
      </c>
      <c r="G10" s="9">
        <v>115.42097217717094</v>
      </c>
      <c r="H10" s="9">
        <f t="shared" si="2"/>
        <v>-0.18951613675365422</v>
      </c>
      <c r="I10" s="9">
        <f t="shared" si="3"/>
        <v>-6.8067309476123909E-3</v>
      </c>
      <c r="J10" s="9">
        <v>1.0867078471745596E-2</v>
      </c>
      <c r="K10" s="9">
        <v>-0.79427405802732898</v>
      </c>
      <c r="L10" s="9">
        <f t="shared" si="4"/>
        <v>1.2899853531130401E-3</v>
      </c>
      <c r="M10" s="9">
        <v>3.0981767180925668</v>
      </c>
      <c r="N10" s="9">
        <v>1.1339560144430187E-2</v>
      </c>
      <c r="O10" s="9">
        <v>0.43216162116389611</v>
      </c>
    </row>
    <row r="11" spans="1:18" x14ac:dyDescent="0.2">
      <c r="A11" s="7">
        <v>37530</v>
      </c>
      <c r="B11" s="9">
        <v>1180.26001</v>
      </c>
      <c r="C11" s="9">
        <f t="shared" si="0"/>
        <v>-122.410034</v>
      </c>
      <c r="D11" s="9">
        <v>2.0742097473684225</v>
      </c>
      <c r="E11" s="9">
        <f t="shared" si="1"/>
        <v>15496.326941354235</v>
      </c>
      <c r="F11" s="9">
        <v>13322.000818323268</v>
      </c>
      <c r="G11" s="9">
        <v>115.42097217717094</v>
      </c>
      <c r="H11" s="9">
        <f t="shared" si="2"/>
        <v>-1.0785236114307319</v>
      </c>
      <c r="I11" s="9">
        <f t="shared" si="3"/>
        <v>-1.2545528802034911</v>
      </c>
      <c r="J11" s="9">
        <v>1.0867078471745596E-2</v>
      </c>
      <c r="K11" s="9">
        <v>-0.79427405802732898</v>
      </c>
      <c r="L11" s="9">
        <f t="shared" si="4"/>
        <v>1.3530649030878958</v>
      </c>
      <c r="M11" s="9">
        <v>3.0981767180925668</v>
      </c>
      <c r="N11" s="9">
        <v>1.1339560144430187E-2</v>
      </c>
      <c r="O11" s="9">
        <v>0.43216162116389611</v>
      </c>
    </row>
    <row r="12" spans="1:18" x14ac:dyDescent="0.2">
      <c r="A12" s="7">
        <v>37561</v>
      </c>
      <c r="B12" s="9">
        <v>1320.9499510000001</v>
      </c>
      <c r="C12" s="9">
        <f t="shared" si="0"/>
        <v>140.68994100000009</v>
      </c>
      <c r="D12" s="9">
        <v>2.0742097473684225</v>
      </c>
      <c r="E12" s="9">
        <f t="shared" si="1"/>
        <v>19214.320950701807</v>
      </c>
      <c r="F12" s="9">
        <v>13322.000818323268</v>
      </c>
      <c r="G12" s="9">
        <v>115.42097217717094</v>
      </c>
      <c r="H12" s="9">
        <f t="shared" si="2"/>
        <v>1.2009579250455178</v>
      </c>
      <c r="I12" s="9">
        <f t="shared" si="3"/>
        <v>1.7321415405090625</v>
      </c>
      <c r="J12" s="9">
        <v>1.0867078471745596E-2</v>
      </c>
      <c r="K12" s="9">
        <v>-0.79427405802732898</v>
      </c>
      <c r="L12" s="9">
        <f t="shared" si="4"/>
        <v>2.0802291103749102</v>
      </c>
      <c r="M12" s="9">
        <v>3.0981767180925668</v>
      </c>
      <c r="N12" s="9">
        <v>1.1339560144430187E-2</v>
      </c>
      <c r="O12" s="9">
        <v>0.43216162116389611</v>
      </c>
    </row>
    <row r="13" spans="1:18" x14ac:dyDescent="0.2">
      <c r="A13" s="7">
        <v>37591</v>
      </c>
      <c r="B13" s="9">
        <v>1507.9399410000001</v>
      </c>
      <c r="C13" s="9">
        <f t="shared" si="0"/>
        <v>186.98999000000003</v>
      </c>
      <c r="D13" s="9">
        <v>2.0742097473684225</v>
      </c>
      <c r="E13" s="9">
        <f t="shared" si="1"/>
        <v>34193.845786439539</v>
      </c>
      <c r="F13" s="9">
        <v>13322.000818323268</v>
      </c>
      <c r="G13" s="9">
        <v>115.42097217717094</v>
      </c>
      <c r="H13" s="9">
        <f t="shared" si="2"/>
        <v>1.6020986200738829</v>
      </c>
      <c r="I13" s="9">
        <f t="shared" si="3"/>
        <v>4.1121385516000055</v>
      </c>
      <c r="J13" s="9">
        <v>1.0867078471745596E-2</v>
      </c>
      <c r="K13" s="9">
        <v>-0.79427405802732898</v>
      </c>
      <c r="L13" s="9">
        <f t="shared" si="4"/>
        <v>6.5880514990709846</v>
      </c>
      <c r="M13" s="9">
        <v>3.0981767180925668</v>
      </c>
      <c r="N13" s="9">
        <v>1.1339560144430187E-2</v>
      </c>
      <c r="O13" s="9">
        <v>0.43216162116389611</v>
      </c>
    </row>
    <row r="14" spans="1:18" x14ac:dyDescent="0.2">
      <c r="A14" s="7">
        <v>37622</v>
      </c>
      <c r="B14" s="9">
        <v>1346.9300539999999</v>
      </c>
      <c r="C14" s="9">
        <f t="shared" si="0"/>
        <v>-161.00988700000016</v>
      </c>
      <c r="D14" s="9">
        <v>2.0742097473684225</v>
      </c>
      <c r="E14" s="9">
        <f t="shared" si="1"/>
        <v>26596.42261190508</v>
      </c>
      <c r="F14" s="9">
        <v>13322.000818323268</v>
      </c>
      <c r="G14" s="9">
        <v>115.42097217717094</v>
      </c>
      <c r="H14" s="9">
        <f t="shared" si="2"/>
        <v>-1.4129502955237188</v>
      </c>
      <c r="I14" s="9">
        <f t="shared" si="3"/>
        <v>-2.8208542922229616</v>
      </c>
      <c r="J14" s="9">
        <v>1.0867078471745596E-2</v>
      </c>
      <c r="K14" s="9">
        <v>-0.79427405802732898</v>
      </c>
      <c r="L14" s="9">
        <f t="shared" si="4"/>
        <v>3.9857269058257843</v>
      </c>
      <c r="M14" s="9">
        <v>3.0981767180925668</v>
      </c>
      <c r="N14" s="9">
        <v>1.1339560144430187E-2</v>
      </c>
      <c r="O14" s="9">
        <v>0.43216162116389611</v>
      </c>
    </row>
    <row r="15" spans="1:18" x14ac:dyDescent="0.2">
      <c r="A15" s="7">
        <v>37653</v>
      </c>
      <c r="B15" s="9">
        <v>1324.73999</v>
      </c>
      <c r="C15" s="9">
        <f t="shared" si="0"/>
        <v>-22.190063999999893</v>
      </c>
      <c r="D15" s="9">
        <v>2.0742097473684225</v>
      </c>
      <c r="E15" s="9">
        <f t="shared" si="1"/>
        <v>588.75498048722716</v>
      </c>
      <c r="F15" s="9">
        <v>13322.000818323268</v>
      </c>
      <c r="G15" s="9">
        <v>115.42097217717094</v>
      </c>
      <c r="H15" s="9">
        <f t="shared" si="2"/>
        <v>-0.21022413249234037</v>
      </c>
      <c r="I15" s="9">
        <f t="shared" si="3"/>
        <v>-9.2906843882817076E-3</v>
      </c>
      <c r="J15" s="9">
        <v>1.0867078471745596E-2</v>
      </c>
      <c r="K15" s="9">
        <v>-0.79427405802732898</v>
      </c>
      <c r="L15" s="9">
        <f t="shared" si="4"/>
        <v>1.9531260657866521E-3</v>
      </c>
      <c r="M15" s="9">
        <v>3.0981767180925668</v>
      </c>
      <c r="N15" s="9">
        <v>1.1339560144430187E-2</v>
      </c>
      <c r="O15" s="9">
        <v>0.43216162116389611</v>
      </c>
    </row>
    <row r="16" spans="1:18" x14ac:dyDescent="0.2">
      <c r="A16" s="7">
        <v>37681</v>
      </c>
      <c r="B16" s="9">
        <v>1344.209961</v>
      </c>
      <c r="C16" s="9">
        <f t="shared" si="0"/>
        <v>19.469970999999987</v>
      </c>
      <c r="D16" s="9">
        <v>2.0742097473684225</v>
      </c>
      <c r="E16" s="9">
        <f t="shared" si="1"/>
        <v>302.61250955855775</v>
      </c>
      <c r="F16" s="9">
        <v>13322.000818323268</v>
      </c>
      <c r="G16" s="9">
        <v>115.42097217717094</v>
      </c>
      <c r="H16" s="9">
        <f t="shared" si="2"/>
        <v>0.1507157748240858</v>
      </c>
      <c r="I16" s="9">
        <f t="shared" si="3"/>
        <v>3.4235457174607402E-3</v>
      </c>
      <c r="J16" s="9">
        <v>1.0867078471745596E-2</v>
      </c>
      <c r="K16" s="9">
        <v>-0.79427405802732898</v>
      </c>
      <c r="L16" s="9">
        <f t="shared" si="4"/>
        <v>5.159823454527762E-4</v>
      </c>
      <c r="M16" s="9">
        <v>3.0981767180925668</v>
      </c>
      <c r="N16" s="9">
        <v>1.1339560144430187E-2</v>
      </c>
      <c r="O16" s="9">
        <v>0.43216162116389611</v>
      </c>
    </row>
    <row r="17" spans="1:15" x14ac:dyDescent="0.2">
      <c r="A17" s="7">
        <v>37712</v>
      </c>
      <c r="B17" s="9">
        <v>1347.540039</v>
      </c>
      <c r="C17" s="9">
        <f t="shared" si="0"/>
        <v>3.3300779999999577</v>
      </c>
      <c r="D17" s="9">
        <v>2.0742097473684225</v>
      </c>
      <c r="E17" s="9">
        <f t="shared" si="1"/>
        <v>1.5772050679677856</v>
      </c>
      <c r="F17" s="9">
        <v>13322.000818323268</v>
      </c>
      <c r="G17" s="9">
        <v>115.42097217717094</v>
      </c>
      <c r="H17" s="9">
        <f t="shared" si="2"/>
        <v>1.0880763079206959E-2</v>
      </c>
      <c r="I17" s="9">
        <f t="shared" si="3"/>
        <v>1.2881844781362146E-6</v>
      </c>
      <c r="J17" s="9">
        <v>1.0867078471745596E-2</v>
      </c>
      <c r="K17" s="9">
        <v>-0.79427405802732898</v>
      </c>
      <c r="L17" s="9">
        <f t="shared" si="4"/>
        <v>1.4016430108912009E-8</v>
      </c>
      <c r="M17" s="9">
        <v>3.0981767180925668</v>
      </c>
      <c r="N17" s="9">
        <v>1.1339560144430187E-2</v>
      </c>
      <c r="O17" s="9">
        <v>0.43216162116389611</v>
      </c>
    </row>
    <row r="18" spans="1:15" x14ac:dyDescent="0.2">
      <c r="A18" s="7">
        <v>37742</v>
      </c>
      <c r="B18" s="9">
        <v>1463</v>
      </c>
      <c r="C18" s="9">
        <f t="shared" si="0"/>
        <v>115.45996100000002</v>
      </c>
      <c r="D18" s="9">
        <v>2.0742097473684225</v>
      </c>
      <c r="E18" s="9">
        <f t="shared" si="1"/>
        <v>12856.328587123648</v>
      </c>
      <c r="F18" s="9">
        <v>13322.000818323268</v>
      </c>
      <c r="G18" s="9">
        <v>115.42097217717094</v>
      </c>
      <c r="H18" s="9">
        <f t="shared" si="2"/>
        <v>0.98236697468277012</v>
      </c>
      <c r="I18" s="9">
        <f t="shared" si="3"/>
        <v>0.94802821227043432</v>
      </c>
      <c r="J18" s="9">
        <v>1.0867078471745596E-2</v>
      </c>
      <c r="K18" s="9">
        <v>-0.79427405802732898</v>
      </c>
      <c r="L18" s="9">
        <f t="shared" si="4"/>
        <v>0.93131160680202152</v>
      </c>
      <c r="M18" s="9">
        <v>3.0981767180925668</v>
      </c>
      <c r="N18" s="9">
        <v>1.1339560144430187E-2</v>
      </c>
      <c r="O18" s="9">
        <v>0.43216162116389611</v>
      </c>
    </row>
    <row r="19" spans="1:15" x14ac:dyDescent="0.2">
      <c r="A19" s="7">
        <v>37773</v>
      </c>
      <c r="B19" s="9">
        <v>1612.099976</v>
      </c>
      <c r="C19" s="9">
        <f t="shared" si="0"/>
        <v>149.09997599999997</v>
      </c>
      <c r="D19" s="9">
        <v>2.0742097473684225</v>
      </c>
      <c r="E19" s="9">
        <f t="shared" si="1"/>
        <v>21616.575942173447</v>
      </c>
      <c r="F19" s="9">
        <v>13322.000818323268</v>
      </c>
      <c r="G19" s="9">
        <v>115.42097217717094</v>
      </c>
      <c r="H19" s="9">
        <f t="shared" si="2"/>
        <v>1.2738219361637964</v>
      </c>
      <c r="I19" s="9">
        <f t="shared" si="3"/>
        <v>2.0669319117604452</v>
      </c>
      <c r="J19" s="9">
        <v>1.0867078471745596E-2</v>
      </c>
      <c r="K19" s="9">
        <v>-0.79427405802732898</v>
      </c>
      <c r="L19" s="9">
        <f t="shared" si="4"/>
        <v>2.6329032097574272</v>
      </c>
      <c r="M19" s="9">
        <v>3.0981767180925668</v>
      </c>
      <c r="N19" s="9">
        <v>1.1339560144430187E-2</v>
      </c>
      <c r="O19" s="9">
        <v>0.43216162116389611</v>
      </c>
    </row>
    <row r="20" spans="1:15" x14ac:dyDescent="0.2">
      <c r="A20" s="7">
        <v>37803</v>
      </c>
      <c r="B20" s="9">
        <v>1617.3000489999999</v>
      </c>
      <c r="C20" s="9">
        <f t="shared" si="0"/>
        <v>5.2000729999999749</v>
      </c>
      <c r="D20" s="9">
        <v>2.0742097473684225</v>
      </c>
      <c r="E20" s="9">
        <f t="shared" si="1"/>
        <v>9.7710210741523085</v>
      </c>
      <c r="F20" s="9">
        <v>13322.000818323268</v>
      </c>
      <c r="G20" s="9">
        <v>115.42097217717094</v>
      </c>
      <c r="H20" s="9">
        <f t="shared" si="2"/>
        <v>2.7082281440441856E-2</v>
      </c>
      <c r="I20" s="9">
        <f t="shared" si="3"/>
        <v>1.9863498456381798E-5</v>
      </c>
      <c r="J20" s="9">
        <v>1.0867078471745596E-2</v>
      </c>
      <c r="K20" s="9">
        <v>-0.79427405802732898</v>
      </c>
      <c r="L20" s="9">
        <f t="shared" si="4"/>
        <v>5.3794885558751417E-7</v>
      </c>
      <c r="M20" s="9">
        <v>3.0981767180925668</v>
      </c>
      <c r="N20" s="9">
        <v>1.1339560144430187E-2</v>
      </c>
      <c r="O20" s="9">
        <v>0.43216162116389611</v>
      </c>
    </row>
    <row r="21" spans="1:15" x14ac:dyDescent="0.2">
      <c r="A21" s="7">
        <v>37834</v>
      </c>
      <c r="B21" s="9">
        <v>1731.630005</v>
      </c>
      <c r="C21" s="9">
        <f t="shared" si="0"/>
        <v>114.32995600000004</v>
      </c>
      <c r="D21" s="9">
        <v>2.0742097473684225</v>
      </c>
      <c r="E21" s="9">
        <f t="shared" si="1"/>
        <v>12601.352566735215</v>
      </c>
      <c r="F21" s="9">
        <v>13322.000818323268</v>
      </c>
      <c r="G21" s="9">
        <v>115.42097217717094</v>
      </c>
      <c r="H21" s="9">
        <f t="shared" si="2"/>
        <v>0.97257668286071342</v>
      </c>
      <c r="I21" s="9">
        <f t="shared" si="3"/>
        <v>0.9199655401654756</v>
      </c>
      <c r="J21" s="9">
        <v>1.0867078471745596E-2</v>
      </c>
      <c r="K21" s="9">
        <v>-0.79427405802732898</v>
      </c>
      <c r="L21" s="9">
        <f t="shared" si="4"/>
        <v>0.89473703340030264</v>
      </c>
      <c r="M21" s="9">
        <v>3.0981767180925668</v>
      </c>
      <c r="N21" s="9">
        <v>1.1339560144430187E-2</v>
      </c>
      <c r="O21" s="9">
        <v>0.43216162116389611</v>
      </c>
    </row>
    <row r="22" spans="1:15" x14ac:dyDescent="0.2">
      <c r="A22" s="7">
        <v>37865</v>
      </c>
      <c r="B22" s="9">
        <v>1817.920044</v>
      </c>
      <c r="C22" s="9">
        <f t="shared" si="0"/>
        <v>86.290038999999979</v>
      </c>
      <c r="D22" s="9">
        <v>2.0742097473684225</v>
      </c>
      <c r="E22" s="9">
        <f t="shared" si="1"/>
        <v>7092.3058967083916</v>
      </c>
      <c r="F22" s="9">
        <v>13322.000818323268</v>
      </c>
      <c r="G22" s="9">
        <v>115.42097217717094</v>
      </c>
      <c r="H22" s="9">
        <f t="shared" si="2"/>
        <v>0.7296406161209632</v>
      </c>
      <c r="I22" s="9">
        <f t="shared" si="3"/>
        <v>0.38844273579949884</v>
      </c>
      <c r="J22" s="9">
        <v>1.0867078471745596E-2</v>
      </c>
      <c r="K22" s="9">
        <v>-0.79427405802732898</v>
      </c>
      <c r="L22" s="9">
        <f t="shared" si="4"/>
        <v>0.28342359707645892</v>
      </c>
      <c r="M22" s="9">
        <v>3.0981767180925668</v>
      </c>
      <c r="N22" s="9">
        <v>1.1339560144430187E-2</v>
      </c>
      <c r="O22" s="9">
        <v>0.43216162116389611</v>
      </c>
    </row>
    <row r="23" spans="1:15" x14ac:dyDescent="0.2">
      <c r="A23" s="7">
        <v>37895</v>
      </c>
      <c r="B23" s="9">
        <v>1797.0699460000001</v>
      </c>
      <c r="C23" s="9">
        <f t="shared" si="0"/>
        <v>-20.850097999999889</v>
      </c>
      <c r="D23" s="9">
        <v>2.0742097473684225</v>
      </c>
      <c r="E23" s="9">
        <f t="shared" si="1"/>
        <v>525.52388569605068</v>
      </c>
      <c r="F23" s="9">
        <v>13322.000818323268</v>
      </c>
      <c r="G23" s="9">
        <v>115.42097217717094</v>
      </c>
      <c r="H23" s="9">
        <f t="shared" si="2"/>
        <v>-0.19861475185098551</v>
      </c>
      <c r="I23" s="9">
        <f t="shared" si="3"/>
        <v>-7.8349189114089723E-3</v>
      </c>
      <c r="J23" s="9">
        <v>1.0867078471745596E-2</v>
      </c>
      <c r="K23" s="9">
        <v>-0.79427405802732898</v>
      </c>
      <c r="L23" s="9">
        <f t="shared" si="4"/>
        <v>1.5561304753620865E-3</v>
      </c>
      <c r="M23" s="9">
        <v>3.0981767180925668</v>
      </c>
      <c r="N23" s="9">
        <v>1.1339560144430187E-2</v>
      </c>
      <c r="O23" s="9">
        <v>0.43216162116389611</v>
      </c>
    </row>
    <row r="24" spans="1:15" x14ac:dyDescent="0.2">
      <c r="A24" s="7">
        <v>37926</v>
      </c>
      <c r="B24" s="9">
        <v>1941.3100589999999</v>
      </c>
      <c r="C24" s="9">
        <f t="shared" si="0"/>
        <v>144.24011299999984</v>
      </c>
      <c r="D24" s="9">
        <v>2.0742097473684225</v>
      </c>
      <c r="E24" s="9">
        <f t="shared" si="1"/>
        <v>20211.144047636553</v>
      </c>
      <c r="F24" s="9">
        <v>13322.000818323268</v>
      </c>
      <c r="G24" s="9">
        <v>115.42097217717094</v>
      </c>
      <c r="H24" s="9">
        <f t="shared" si="2"/>
        <v>1.2317163906261945</v>
      </c>
      <c r="I24" s="9">
        <f t="shared" si="3"/>
        <v>1.8686680579197148</v>
      </c>
      <c r="J24" s="9">
        <v>1.0867078471745596E-2</v>
      </c>
      <c r="K24" s="9">
        <v>-0.79427405802732898</v>
      </c>
      <c r="L24" s="9">
        <f t="shared" si="4"/>
        <v>2.3016690755793316</v>
      </c>
      <c r="M24" s="9">
        <v>3.0981767180925668</v>
      </c>
      <c r="N24" s="9">
        <v>1.1339560144430187E-2</v>
      </c>
      <c r="O24" s="9">
        <v>0.43216162116389611</v>
      </c>
    </row>
    <row r="25" spans="1:15" x14ac:dyDescent="0.2">
      <c r="A25" s="7">
        <v>37956</v>
      </c>
      <c r="B25" s="9">
        <v>1972.969971</v>
      </c>
      <c r="C25" s="9">
        <f t="shared" si="0"/>
        <v>31.659912000000077</v>
      </c>
      <c r="D25" s="9">
        <v>2.0742097473684225</v>
      </c>
      <c r="E25" s="9">
        <f t="shared" si="1"/>
        <v>875.3137777813738</v>
      </c>
      <c r="F25" s="9">
        <v>13322.000818323268</v>
      </c>
      <c r="G25" s="9">
        <v>115.42097217717094</v>
      </c>
      <c r="H25" s="9">
        <f t="shared" si="2"/>
        <v>0.25632865236326086</v>
      </c>
      <c r="I25" s="9">
        <f t="shared" si="3"/>
        <v>1.6841914672839187E-2</v>
      </c>
      <c r="J25" s="9">
        <v>1.0867078471745596E-2</v>
      </c>
      <c r="K25" s="9">
        <v>-0.79427405802732898</v>
      </c>
      <c r="L25" s="9">
        <f t="shared" si="4"/>
        <v>4.3170652913058979E-3</v>
      </c>
      <c r="M25" s="9">
        <v>3.0981767180925668</v>
      </c>
      <c r="N25" s="9">
        <v>1.1339560144430187E-2</v>
      </c>
      <c r="O25" s="9">
        <v>0.43216162116389611</v>
      </c>
    </row>
    <row r="26" spans="1:15" x14ac:dyDescent="0.2">
      <c r="A26" s="7">
        <v>37987</v>
      </c>
      <c r="B26" s="9">
        <v>2011.079956</v>
      </c>
      <c r="C26" s="9">
        <f t="shared" si="0"/>
        <v>38.109985000000052</v>
      </c>
      <c r="D26" s="9">
        <v>2.0742097473684225</v>
      </c>
      <c r="E26" s="9">
        <f t="shared" si="1"/>
        <v>1298.5770980581783</v>
      </c>
      <c r="F26" s="9">
        <v>13322.000818323268</v>
      </c>
      <c r="G26" s="9">
        <v>115.42097217717094</v>
      </c>
      <c r="H26" s="9">
        <f t="shared" si="2"/>
        <v>0.31221167672471856</v>
      </c>
      <c r="I26" s="9">
        <f t="shared" si="3"/>
        <v>3.0433186326143113E-2</v>
      </c>
      <c r="J26" s="9">
        <v>1.0867078471745596E-2</v>
      </c>
      <c r="K26" s="9">
        <v>-0.79427405802732898</v>
      </c>
      <c r="L26" s="9">
        <f t="shared" si="4"/>
        <v>9.5015961309609202E-3</v>
      </c>
      <c r="M26" s="9">
        <v>3.0981767180925668</v>
      </c>
      <c r="N26" s="9">
        <v>1.1339560144430187E-2</v>
      </c>
      <c r="O26" s="9">
        <v>0.43216162116389611</v>
      </c>
    </row>
    <row r="27" spans="1:15" x14ac:dyDescent="0.2">
      <c r="A27" s="7">
        <v>38018</v>
      </c>
      <c r="B27" s="9">
        <v>2072.1298830000001</v>
      </c>
      <c r="C27" s="9">
        <f t="shared" si="0"/>
        <v>61.049927000000025</v>
      </c>
      <c r="D27" s="9">
        <v>2.0742097473684225</v>
      </c>
      <c r="E27" s="9">
        <f t="shared" si="1"/>
        <v>3478.1352254623489</v>
      </c>
      <c r="F27" s="9">
        <v>13322.000818323268</v>
      </c>
      <c r="G27" s="9">
        <v>115.42097217717094</v>
      </c>
      <c r="H27" s="9">
        <f t="shared" si="2"/>
        <v>0.51096188275129073</v>
      </c>
      <c r="I27" s="9">
        <f t="shared" si="3"/>
        <v>0.13340297358497746</v>
      </c>
      <c r="J27" s="9">
        <v>1.0867078471745596E-2</v>
      </c>
      <c r="K27" s="9">
        <v>-0.79427405802732898</v>
      </c>
      <c r="L27" s="9">
        <f t="shared" si="4"/>
        <v>6.8163834547600805E-2</v>
      </c>
      <c r="M27" s="9">
        <v>3.0981767180925668</v>
      </c>
      <c r="N27" s="9">
        <v>1.1339560144430187E-2</v>
      </c>
      <c r="O27" s="9">
        <v>0.43216162116389611</v>
      </c>
    </row>
    <row r="28" spans="1:15" x14ac:dyDescent="0.2">
      <c r="A28" s="7">
        <v>38047</v>
      </c>
      <c r="B28" s="9">
        <v>2036.920044</v>
      </c>
      <c r="C28" s="9">
        <f t="shared" si="0"/>
        <v>-35.209839000000102</v>
      </c>
      <c r="D28" s="9">
        <v>2.0742097473684225</v>
      </c>
      <c r="E28" s="9">
        <f t="shared" si="1"/>
        <v>1390.1002909961524</v>
      </c>
      <c r="F28" s="9">
        <v>13322.000818323268</v>
      </c>
      <c r="G28" s="9">
        <v>115.42097217717094</v>
      </c>
      <c r="H28" s="9">
        <f t="shared" si="2"/>
        <v>-0.32302663930206366</v>
      </c>
      <c r="I28" s="9">
        <f t="shared" si="3"/>
        <v>-3.3706605442907094E-2</v>
      </c>
      <c r="J28" s="9">
        <v>1.0867078471745596E-2</v>
      </c>
      <c r="K28" s="9">
        <v>-0.79427405802732898</v>
      </c>
      <c r="L28" s="9">
        <f t="shared" si="4"/>
        <v>1.0888131478502925E-2</v>
      </c>
      <c r="M28" s="9">
        <v>3.0981767180925668</v>
      </c>
      <c r="N28" s="9">
        <v>1.1339560144430187E-2</v>
      </c>
      <c r="O28" s="9">
        <v>0.43216162116389611</v>
      </c>
    </row>
    <row r="29" spans="1:15" x14ac:dyDescent="0.2">
      <c r="A29" s="7">
        <v>38078</v>
      </c>
      <c r="B29" s="9">
        <v>1996.4499510000001</v>
      </c>
      <c r="C29" s="9">
        <f t="shared" si="0"/>
        <v>-40.470092999999906</v>
      </c>
      <c r="D29" s="9">
        <v>2.0742097473684225</v>
      </c>
      <c r="E29" s="9">
        <f t="shared" si="1"/>
        <v>1810.0176962597322</v>
      </c>
      <c r="F29" s="9">
        <v>13322.000818323268</v>
      </c>
      <c r="G29" s="9">
        <v>115.42097217717094</v>
      </c>
      <c r="H29" s="9">
        <f t="shared" si="2"/>
        <v>-0.36860114713002862</v>
      </c>
      <c r="I29" s="9">
        <f t="shared" si="3"/>
        <v>-5.0080660425222877E-2</v>
      </c>
      <c r="J29" s="9">
        <v>1.0867078471745596E-2</v>
      </c>
      <c r="K29" s="9">
        <v>-0.79427405802732898</v>
      </c>
      <c r="L29" s="9">
        <f t="shared" si="4"/>
        <v>1.8459788881766578E-2</v>
      </c>
      <c r="M29" s="9">
        <v>3.0981767180925668</v>
      </c>
      <c r="N29" s="9">
        <v>1.1339560144430187E-2</v>
      </c>
      <c r="O29" s="9">
        <v>0.43216162116389611</v>
      </c>
    </row>
    <row r="30" spans="1:15" x14ac:dyDescent="0.2">
      <c r="A30" s="7">
        <v>38108</v>
      </c>
      <c r="B30" s="9">
        <v>1928.719971</v>
      </c>
      <c r="C30" s="9">
        <f t="shared" si="0"/>
        <v>-67.729980000000069</v>
      </c>
      <c r="D30" s="9">
        <v>2.0742097473684225</v>
      </c>
      <c r="E30" s="9">
        <f t="shared" si="1"/>
        <v>4872.6249062866254</v>
      </c>
      <c r="F30" s="9">
        <v>13322.000818323268</v>
      </c>
      <c r="G30" s="9">
        <v>115.42097217717094</v>
      </c>
      <c r="H30" s="9">
        <f t="shared" si="2"/>
        <v>-0.6047790833040223</v>
      </c>
      <c r="I30" s="9">
        <f t="shared" si="3"/>
        <v>-0.22120263046788124</v>
      </c>
      <c r="J30" s="9">
        <v>1.0867078471745596E-2</v>
      </c>
      <c r="K30" s="9">
        <v>-0.79427405802732898</v>
      </c>
      <c r="L30" s="9">
        <f t="shared" si="4"/>
        <v>0.13377872407880362</v>
      </c>
      <c r="M30" s="9">
        <v>3.0981767180925668</v>
      </c>
      <c r="N30" s="9">
        <v>1.1339560144430187E-2</v>
      </c>
      <c r="O30" s="9">
        <v>0.43216162116389611</v>
      </c>
    </row>
    <row r="31" spans="1:15" x14ac:dyDescent="0.2">
      <c r="A31" s="7">
        <v>38139</v>
      </c>
      <c r="B31" s="9">
        <v>1978.5200199999999</v>
      </c>
      <c r="C31" s="9">
        <f t="shared" si="0"/>
        <v>49.800048999999944</v>
      </c>
      <c r="D31" s="9">
        <v>2.0742097473684225</v>
      </c>
      <c r="E31" s="9">
        <f t="shared" si="1"/>
        <v>2277.7557323680239</v>
      </c>
      <c r="F31" s="9">
        <v>13322.000818323268</v>
      </c>
      <c r="G31" s="9">
        <v>115.42097217717094</v>
      </c>
      <c r="H31" s="9">
        <f t="shared" si="2"/>
        <v>0.41349365156422757</v>
      </c>
      <c r="I31" s="9">
        <f t="shared" si="3"/>
        <v>7.0697904015498123E-2</v>
      </c>
      <c r="J31" s="9">
        <v>1.0867078471745596E-2</v>
      </c>
      <c r="K31" s="9">
        <v>-0.79427405802732898</v>
      </c>
      <c r="L31" s="9">
        <f t="shared" si="4"/>
        <v>2.9233134489305587E-2</v>
      </c>
      <c r="M31" s="9">
        <v>3.0981767180925668</v>
      </c>
      <c r="N31" s="9">
        <v>1.1339560144430187E-2</v>
      </c>
      <c r="O31" s="9">
        <v>0.43216162116389611</v>
      </c>
    </row>
    <row r="32" spans="1:15" x14ac:dyDescent="0.2">
      <c r="A32" s="7">
        <v>38169</v>
      </c>
      <c r="B32" s="9">
        <v>2045.530029</v>
      </c>
      <c r="C32" s="9">
        <f t="shared" si="0"/>
        <v>67.010009000000082</v>
      </c>
      <c r="D32" s="9">
        <v>2.0742097473684225</v>
      </c>
      <c r="E32" s="9">
        <f t="shared" si="1"/>
        <v>4216.6580245780779</v>
      </c>
      <c r="F32" s="9">
        <v>13322.000818323268</v>
      </c>
      <c r="G32" s="9">
        <v>115.42097217717094</v>
      </c>
      <c r="H32" s="9">
        <f t="shared" si="2"/>
        <v>0.56259965609157536</v>
      </c>
      <c r="I32" s="9">
        <f t="shared" si="3"/>
        <v>0.17807312781579526</v>
      </c>
      <c r="J32" s="9">
        <v>1.0867078471745596E-2</v>
      </c>
      <c r="K32" s="9">
        <v>-0.79427405802732898</v>
      </c>
      <c r="L32" s="9">
        <f t="shared" si="4"/>
        <v>0.10018388046831755</v>
      </c>
      <c r="M32" s="9">
        <v>3.0981767180925668</v>
      </c>
      <c r="N32" s="9">
        <v>1.1339560144430187E-2</v>
      </c>
      <c r="O32" s="9">
        <v>0.43216162116389611</v>
      </c>
    </row>
    <row r="33" spans="1:15" x14ac:dyDescent="0.2">
      <c r="A33" s="7">
        <v>38200</v>
      </c>
      <c r="B33" s="9">
        <v>1874.9300539999999</v>
      </c>
      <c r="C33" s="9">
        <f t="shared" si="0"/>
        <v>-170.59997500000009</v>
      </c>
      <c r="D33" s="9">
        <v>2.0742097473684225</v>
      </c>
      <c r="E33" s="9">
        <f t="shared" si="1"/>
        <v>29816.374078168352</v>
      </c>
      <c r="F33" s="9">
        <v>13322.000818323268</v>
      </c>
      <c r="G33" s="9">
        <v>115.42097217717094</v>
      </c>
      <c r="H33" s="9">
        <f t="shared" si="2"/>
        <v>-1.4960382111694053</v>
      </c>
      <c r="I33" s="9">
        <f t="shared" si="3"/>
        <v>-3.3483284941784781</v>
      </c>
      <c r="J33" s="9">
        <v>1.0867078471745596E-2</v>
      </c>
      <c r="K33" s="9">
        <v>-0.79427405802732898</v>
      </c>
      <c r="L33" s="9">
        <f t="shared" si="4"/>
        <v>5.0092273708383184</v>
      </c>
      <c r="M33" s="9">
        <v>3.0981767180925668</v>
      </c>
      <c r="N33" s="9">
        <v>1.1339560144430187E-2</v>
      </c>
      <c r="O33" s="9">
        <v>0.43216162116389611</v>
      </c>
    </row>
    <row r="34" spans="1:15" x14ac:dyDescent="0.2">
      <c r="A34" s="7">
        <v>38231</v>
      </c>
      <c r="B34" s="9">
        <v>1833.369995</v>
      </c>
      <c r="C34" s="9">
        <f t="shared" si="0"/>
        <v>-41.56005899999991</v>
      </c>
      <c r="D34" s="9">
        <v>2.0742097473684225</v>
      </c>
      <c r="E34" s="9">
        <f t="shared" si="1"/>
        <v>1903.9494091175648</v>
      </c>
      <c r="F34" s="9">
        <v>13322.000818323268</v>
      </c>
      <c r="G34" s="9">
        <v>115.42097217717094</v>
      </c>
      <c r="H34" s="9">
        <f t="shared" si="2"/>
        <v>-0.37804454358944251</v>
      </c>
      <c r="I34" s="9">
        <f t="shared" si="3"/>
        <v>-5.4029247948795052E-2</v>
      </c>
      <c r="J34" s="9">
        <v>1.0867078471745596E-2</v>
      </c>
      <c r="K34" s="9">
        <v>-0.79427405802732898</v>
      </c>
      <c r="L34" s="9">
        <f t="shared" si="4"/>
        <v>2.0425462381283049E-2</v>
      </c>
      <c r="M34" s="9">
        <v>3.0981767180925668</v>
      </c>
      <c r="N34" s="9">
        <v>1.1339560144430187E-2</v>
      </c>
      <c r="O34" s="9">
        <v>0.43216162116389611</v>
      </c>
    </row>
    <row r="35" spans="1:15" x14ac:dyDescent="0.2">
      <c r="A35" s="7">
        <v>38261</v>
      </c>
      <c r="B35" s="9">
        <v>1909.589966</v>
      </c>
      <c r="C35" s="9">
        <f t="shared" si="0"/>
        <v>76.219970999999987</v>
      </c>
      <c r="D35" s="9">
        <v>2.0742097473684225</v>
      </c>
      <c r="E35" s="9">
        <f t="shared" si="1"/>
        <v>5497.5939117322396</v>
      </c>
      <c r="F35" s="9">
        <v>13322.000818323268</v>
      </c>
      <c r="G35" s="9">
        <v>115.42097217717094</v>
      </c>
      <c r="H35" s="9">
        <f t="shared" si="2"/>
        <v>0.64239418412468385</v>
      </c>
      <c r="I35" s="9">
        <f t="shared" si="3"/>
        <v>0.26509699284199245</v>
      </c>
      <c r="J35" s="9">
        <v>1.0867078471745596E-2</v>
      </c>
      <c r="K35" s="9">
        <v>-0.79427405802732898</v>
      </c>
      <c r="L35" s="9">
        <f t="shared" si="4"/>
        <v>0.1702967664306389</v>
      </c>
      <c r="M35" s="9">
        <v>3.0981767180925668</v>
      </c>
      <c r="N35" s="9">
        <v>1.1339560144430187E-2</v>
      </c>
      <c r="O35" s="9">
        <v>0.43216162116389611</v>
      </c>
    </row>
    <row r="36" spans="1:15" x14ac:dyDescent="0.2">
      <c r="A36" s="7">
        <v>38292</v>
      </c>
      <c r="B36" s="9">
        <v>1975.4799800000001</v>
      </c>
      <c r="C36" s="9">
        <f t="shared" si="0"/>
        <v>65.890014000000065</v>
      </c>
      <c r="D36" s="9">
        <v>2.0742097473684225</v>
      </c>
      <c r="E36" s="9">
        <f t="shared" si="1"/>
        <v>4072.4568724101991</v>
      </c>
      <c r="F36" s="9">
        <v>13322.000818323268</v>
      </c>
      <c r="G36" s="9">
        <v>115.42097217717094</v>
      </c>
      <c r="H36" s="9">
        <f t="shared" si="2"/>
        <v>0.55289609027616338</v>
      </c>
      <c r="I36" s="9">
        <f t="shared" si="3"/>
        <v>0.16901706532527355</v>
      </c>
      <c r="J36" s="9">
        <v>1.0867078471745596E-2</v>
      </c>
      <c r="K36" s="9">
        <v>-0.79427405802732898</v>
      </c>
      <c r="L36" s="9">
        <f t="shared" si="4"/>
        <v>9.3448874608294638E-2</v>
      </c>
      <c r="M36" s="9">
        <v>3.0981767180925668</v>
      </c>
      <c r="N36" s="9">
        <v>1.1339560144430187E-2</v>
      </c>
      <c r="O36" s="9">
        <v>0.43216162116389611</v>
      </c>
    </row>
    <row r="37" spans="1:15" x14ac:dyDescent="0.2">
      <c r="A37" s="7">
        <v>38322</v>
      </c>
      <c r="B37" s="9">
        <v>2104.580078</v>
      </c>
      <c r="C37" s="9">
        <f t="shared" si="0"/>
        <v>129.10009799999989</v>
      </c>
      <c r="D37" s="9">
        <v>2.0742097473684225</v>
      </c>
      <c r="E37" s="9">
        <f t="shared" si="1"/>
        <v>16135.576286370015</v>
      </c>
      <c r="F37" s="9">
        <v>13322.000818323268</v>
      </c>
      <c r="G37" s="9">
        <v>115.42097217717094</v>
      </c>
      <c r="H37" s="9">
        <f t="shared" si="2"/>
        <v>1.1005442586087995</v>
      </c>
      <c r="I37" s="9">
        <f t="shared" si="3"/>
        <v>1.3329766364286906</v>
      </c>
      <c r="J37" s="9">
        <v>1.0867078471745596E-2</v>
      </c>
      <c r="K37" s="9">
        <v>-0.79427405802732898</v>
      </c>
      <c r="L37" s="9">
        <f t="shared" si="4"/>
        <v>1.4669997840812643</v>
      </c>
      <c r="M37" s="9">
        <v>3.0981767180925668</v>
      </c>
      <c r="N37" s="9">
        <v>1.1339560144430187E-2</v>
      </c>
      <c r="O37" s="9">
        <v>0.43216162116389611</v>
      </c>
    </row>
    <row r="38" spans="1:15" x14ac:dyDescent="0.2">
      <c r="A38" s="7">
        <v>38353</v>
      </c>
      <c r="B38" s="9">
        <v>2184.75</v>
      </c>
      <c r="C38" s="9">
        <f t="shared" si="0"/>
        <v>80.169922000000042</v>
      </c>
      <c r="D38" s="9">
        <v>2.0742097473684225</v>
      </c>
      <c r="E38" s="9">
        <f t="shared" si="1"/>
        <v>6098.9402722458353</v>
      </c>
      <c r="F38" s="9">
        <v>13322.000818323268</v>
      </c>
      <c r="G38" s="9">
        <v>115.42097217717094</v>
      </c>
      <c r="H38" s="9">
        <f t="shared" si="2"/>
        <v>0.67661630966645181</v>
      </c>
      <c r="I38" s="9">
        <f t="shared" si="3"/>
        <v>0.3097614627231699</v>
      </c>
      <c r="J38" s="9">
        <v>1.0867078471745596E-2</v>
      </c>
      <c r="K38" s="9">
        <v>-0.79427405802732898</v>
      </c>
      <c r="L38" s="9">
        <f t="shared" si="4"/>
        <v>0.2095896577846334</v>
      </c>
      <c r="M38" s="9">
        <v>3.0981767180925668</v>
      </c>
      <c r="N38" s="9">
        <v>1.1339560144430187E-2</v>
      </c>
      <c r="O38" s="9">
        <v>0.43216162116389611</v>
      </c>
    </row>
    <row r="39" spans="1:15" x14ac:dyDescent="0.2">
      <c r="A39" s="7">
        <v>38384</v>
      </c>
      <c r="B39" s="9">
        <v>2063.2700199999999</v>
      </c>
      <c r="C39" s="9">
        <f t="shared" si="0"/>
        <v>-121.47998000000007</v>
      </c>
      <c r="D39" s="9">
        <v>2.0742097473684225</v>
      </c>
      <c r="E39" s="9">
        <f t="shared" si="1"/>
        <v>15265.637804128739</v>
      </c>
      <c r="F39" s="9">
        <v>13322.000818323268</v>
      </c>
      <c r="G39" s="9">
        <v>115.42097217717094</v>
      </c>
      <c r="H39" s="9">
        <f t="shared" si="2"/>
        <v>-1.0704656824213288</v>
      </c>
      <c r="I39" s="9">
        <f t="shared" si="3"/>
        <v>-1.2266431756345033</v>
      </c>
      <c r="J39" s="9">
        <v>1.0867078471745596E-2</v>
      </c>
      <c r="K39" s="9">
        <v>-0.79427405802732898</v>
      </c>
      <c r="L39" s="9">
        <f t="shared" si="4"/>
        <v>1.3130794240930546</v>
      </c>
      <c r="M39" s="9">
        <v>3.0981767180925668</v>
      </c>
      <c r="N39" s="9">
        <v>1.1339560144430187E-2</v>
      </c>
      <c r="O39" s="9">
        <v>0.43216162116389611</v>
      </c>
    </row>
    <row r="40" spans="1:15" x14ac:dyDescent="0.2">
      <c r="A40" s="7">
        <v>38412</v>
      </c>
      <c r="B40" s="9">
        <v>2057.469971</v>
      </c>
      <c r="C40" s="9">
        <f t="shared" si="0"/>
        <v>-5.8000489999999445</v>
      </c>
      <c r="D40" s="9">
        <v>2.0742097473684225</v>
      </c>
      <c r="E40" s="9">
        <f t="shared" si="1"/>
        <v>62.003950820507249</v>
      </c>
      <c r="F40" s="9">
        <v>13322.000818323268</v>
      </c>
      <c r="G40" s="9">
        <v>115.42097217717094</v>
      </c>
      <c r="H40" s="9">
        <f t="shared" si="2"/>
        <v>-6.8222079565240512E-2</v>
      </c>
      <c r="I40" s="9">
        <f t="shared" si="3"/>
        <v>-3.1752275982582513E-4</v>
      </c>
      <c r="J40" s="9">
        <v>1.0867078471745596E-2</v>
      </c>
      <c r="K40" s="9">
        <v>-0.79427405802732898</v>
      </c>
      <c r="L40" s="9">
        <f t="shared" si="4"/>
        <v>2.1662062984612196E-5</v>
      </c>
      <c r="M40" s="9">
        <v>3.0981767180925668</v>
      </c>
      <c r="N40" s="9">
        <v>1.1339560144430187E-2</v>
      </c>
      <c r="O40" s="9">
        <v>0.43216162116389611</v>
      </c>
    </row>
    <row r="41" spans="1:15" x14ac:dyDescent="0.2">
      <c r="A41" s="7">
        <v>38443</v>
      </c>
      <c r="B41" s="9">
        <v>2009.089966</v>
      </c>
      <c r="C41" s="9">
        <f t="shared" si="0"/>
        <v>-48.380004999999983</v>
      </c>
      <c r="D41" s="9">
        <v>2.0742097473684225</v>
      </c>
      <c r="E41" s="9">
        <f t="shared" si="1"/>
        <v>2545.6277857735672</v>
      </c>
      <c r="F41" s="9">
        <v>13322.000818323268</v>
      </c>
      <c r="G41" s="9">
        <v>115.42097217717094</v>
      </c>
      <c r="H41" s="9">
        <f t="shared" si="2"/>
        <v>-0.43713212422020925</v>
      </c>
      <c r="I41" s="9">
        <f t="shared" si="3"/>
        <v>-8.3529170778811224E-2</v>
      </c>
      <c r="J41" s="9">
        <v>1.0867078471745596E-2</v>
      </c>
      <c r="K41" s="9">
        <v>-0.79427405802732898</v>
      </c>
      <c r="L41" s="9">
        <f t="shared" si="4"/>
        <v>3.6513283856894382E-2</v>
      </c>
      <c r="M41" s="9">
        <v>3.0981767180925668</v>
      </c>
      <c r="N41" s="9">
        <v>1.1339560144430187E-2</v>
      </c>
      <c r="O41" s="9">
        <v>0.43216162116389611</v>
      </c>
    </row>
    <row r="42" spans="1:15" x14ac:dyDescent="0.2">
      <c r="A42" s="7">
        <v>38473</v>
      </c>
      <c r="B42" s="9">
        <v>1923.2299800000001</v>
      </c>
      <c r="C42" s="9">
        <f t="shared" si="0"/>
        <v>-85.859985999999935</v>
      </c>
      <c r="D42" s="9">
        <v>2.0742097473684225</v>
      </c>
      <c r="E42" s="9">
        <f t="shared" si="1"/>
        <v>7732.4227817364963</v>
      </c>
      <c r="F42" s="9">
        <v>13322.000818323268</v>
      </c>
      <c r="G42" s="9">
        <v>115.42097217717094</v>
      </c>
      <c r="H42" s="9">
        <f t="shared" si="2"/>
        <v>-0.7618563081619999</v>
      </c>
      <c r="I42" s="9">
        <f t="shared" si="3"/>
        <v>-0.44220047378611105</v>
      </c>
      <c r="J42" s="9">
        <v>1.0867078471745596E-2</v>
      </c>
      <c r="K42" s="9">
        <v>-0.79427405802732898</v>
      </c>
      <c r="L42" s="9">
        <f t="shared" si="4"/>
        <v>0.33689322042617376</v>
      </c>
      <c r="M42" s="9">
        <v>3.0981767180925668</v>
      </c>
      <c r="N42" s="9">
        <v>1.1339560144430187E-2</v>
      </c>
      <c r="O42" s="9">
        <v>0.43216162116389611</v>
      </c>
    </row>
    <row r="43" spans="1:15" x14ac:dyDescent="0.2">
      <c r="A43" s="7">
        <v>38504</v>
      </c>
      <c r="B43" s="9">
        <v>2067.2299800000001</v>
      </c>
      <c r="C43" s="9">
        <f t="shared" si="0"/>
        <v>144</v>
      </c>
      <c r="D43" s="9">
        <v>2.0742097473684225</v>
      </c>
      <c r="E43" s="9">
        <f t="shared" si="1"/>
        <v>20142.929938833971</v>
      </c>
      <c r="F43" s="9">
        <v>13322.000818323268</v>
      </c>
      <c r="G43" s="9">
        <v>115.42097217717094</v>
      </c>
      <c r="H43" s="9">
        <f t="shared" si="2"/>
        <v>1.2296360667866824</v>
      </c>
      <c r="I43" s="9">
        <f t="shared" si="3"/>
        <v>1.8592157050073592</v>
      </c>
      <c r="J43" s="9">
        <v>1.0867078471745596E-2</v>
      </c>
      <c r="K43" s="9">
        <v>-0.79427405802732898</v>
      </c>
      <c r="L43" s="9">
        <f t="shared" si="4"/>
        <v>2.2861586868132777</v>
      </c>
      <c r="M43" s="9">
        <v>3.0981767180925668</v>
      </c>
      <c r="N43" s="9">
        <v>1.1339560144430187E-2</v>
      </c>
      <c r="O43" s="9">
        <v>0.43216162116389611</v>
      </c>
    </row>
    <row r="44" spans="1:15" x14ac:dyDescent="0.2">
      <c r="A44" s="7">
        <v>38534</v>
      </c>
      <c r="B44" s="9">
        <v>2060.969971</v>
      </c>
      <c r="C44" s="9">
        <f t="shared" si="0"/>
        <v>-6.2600090000000819</v>
      </c>
      <c r="D44" s="9">
        <v>2.0742097473684225</v>
      </c>
      <c r="E44" s="9">
        <f t="shared" si="1"/>
        <v>69.45920212898865</v>
      </c>
      <c r="F44" s="9">
        <v>13322.000818323268</v>
      </c>
      <c r="G44" s="9">
        <v>115.42097217717094</v>
      </c>
      <c r="H44" s="9">
        <f t="shared" si="2"/>
        <v>-7.2207143902543958E-2</v>
      </c>
      <c r="I44" s="9">
        <f t="shared" si="3"/>
        <v>-3.7647877911743173E-4</v>
      </c>
      <c r="J44" s="9">
        <v>1.0867078471745596E-2</v>
      </c>
      <c r="K44" s="9">
        <v>-0.79427405802732898</v>
      </c>
      <c r="L44" s="9">
        <f t="shared" si="4"/>
        <v>2.718445737998645E-5</v>
      </c>
      <c r="M44" s="9">
        <v>3.0981767180925668</v>
      </c>
      <c r="N44" s="9">
        <v>1.1339560144430187E-2</v>
      </c>
      <c r="O44" s="9">
        <v>0.43216162116389611</v>
      </c>
    </row>
    <row r="45" spans="1:15" x14ac:dyDescent="0.2">
      <c r="A45" s="7">
        <v>38565</v>
      </c>
      <c r="B45" s="9">
        <v>2191.48999</v>
      </c>
      <c r="C45" s="9">
        <f t="shared" si="0"/>
        <v>130.52001900000005</v>
      </c>
      <c r="D45" s="9">
        <v>2.0742097473684225</v>
      </c>
      <c r="E45" s="9">
        <f t="shared" si="1"/>
        <v>16498.325914563426</v>
      </c>
      <c r="F45" s="9">
        <v>13322.000818323268</v>
      </c>
      <c r="G45" s="9">
        <v>115.42097217717094</v>
      </c>
      <c r="H45" s="9">
        <f t="shared" si="2"/>
        <v>1.1128463643112241</v>
      </c>
      <c r="I45" s="9">
        <f t="shared" si="3"/>
        <v>1.3781790184242311</v>
      </c>
      <c r="J45" s="9">
        <v>1.0867078471745596E-2</v>
      </c>
      <c r="K45" s="9">
        <v>-0.79427405802732898</v>
      </c>
      <c r="L45" s="9">
        <f t="shared" si="4"/>
        <v>1.533701510023417</v>
      </c>
      <c r="M45" s="9">
        <v>3.0981767180925668</v>
      </c>
      <c r="N45" s="9">
        <v>1.1339560144430187E-2</v>
      </c>
      <c r="O45" s="9">
        <v>0.43216162116389611</v>
      </c>
    </row>
    <row r="46" spans="1:15" x14ac:dyDescent="0.2">
      <c r="A46" s="7">
        <v>38596</v>
      </c>
      <c r="B46" s="9">
        <v>2150.030029</v>
      </c>
      <c r="C46" s="9">
        <f t="shared" si="0"/>
        <v>-41.459961000000021</v>
      </c>
      <c r="D46" s="9">
        <v>2.0742097473684225</v>
      </c>
      <c r="E46" s="9">
        <f t="shared" si="1"/>
        <v>1895.2240226610302</v>
      </c>
      <c r="F46" s="9">
        <v>13322.000818323268</v>
      </c>
      <c r="G46" s="9">
        <v>115.42097217717094</v>
      </c>
      <c r="H46" s="9">
        <f t="shared" si="2"/>
        <v>-0.37717730085086776</v>
      </c>
      <c r="I46" s="9">
        <f t="shared" si="3"/>
        <v>-5.3658267337126746E-2</v>
      </c>
      <c r="J46" s="9">
        <v>1.0867078471745596E-2</v>
      </c>
      <c r="K46" s="9">
        <v>-0.79427405802732898</v>
      </c>
      <c r="L46" s="9">
        <f t="shared" si="4"/>
        <v>2.0238680442551744E-2</v>
      </c>
      <c r="M46" s="9">
        <v>3.0981767180925668</v>
      </c>
      <c r="N46" s="9">
        <v>1.1339560144430187E-2</v>
      </c>
      <c r="O46" s="9">
        <v>0.43216162116389611</v>
      </c>
    </row>
    <row r="47" spans="1:15" x14ac:dyDescent="0.2">
      <c r="A47" s="7">
        <v>38626</v>
      </c>
      <c r="B47" s="9">
        <v>2152.6999510000001</v>
      </c>
      <c r="C47" s="9">
        <f t="shared" si="0"/>
        <v>2.6699220000000423</v>
      </c>
      <c r="D47" s="9">
        <v>2.0742097473684225</v>
      </c>
      <c r="E47" s="9">
        <f t="shared" si="1"/>
        <v>0.35487308793543887</v>
      </c>
      <c r="F47" s="9">
        <v>13322.000818323268</v>
      </c>
      <c r="G47" s="9">
        <v>115.42097217717094</v>
      </c>
      <c r="H47" s="9">
        <f t="shared" si="2"/>
        <v>5.1612132647540247E-3</v>
      </c>
      <c r="I47" s="9">
        <f t="shared" si="3"/>
        <v>1.3748503049462613E-7</v>
      </c>
      <c r="J47" s="9">
        <v>1.0867078471745596E-2</v>
      </c>
      <c r="K47" s="9">
        <v>-0.79427405802732898</v>
      </c>
      <c r="L47" s="9">
        <f t="shared" si="4"/>
        <v>7.0958956309397585E-10</v>
      </c>
      <c r="M47" s="9">
        <v>3.0981767180925668</v>
      </c>
      <c r="N47" s="9">
        <v>1.1339560144430187E-2</v>
      </c>
      <c r="O47" s="9">
        <v>0.43216162116389611</v>
      </c>
    </row>
    <row r="48" spans="1:15" x14ac:dyDescent="0.2">
      <c r="A48" s="7">
        <v>38657</v>
      </c>
      <c r="B48" s="9">
        <v>2109.889893</v>
      </c>
      <c r="C48" s="9">
        <f t="shared" si="0"/>
        <v>-42.810058000000026</v>
      </c>
      <c r="D48" s="9">
        <v>2.0742097473684225</v>
      </c>
      <c r="E48" s="9">
        <f t="shared" si="1"/>
        <v>2014.5974912174595</v>
      </c>
      <c r="F48" s="9">
        <v>13322.000818323268</v>
      </c>
      <c r="G48" s="9">
        <v>115.42097217717094</v>
      </c>
      <c r="H48" s="9">
        <f t="shared" si="2"/>
        <v>-0.38887445583521163</v>
      </c>
      <c r="I48" s="9">
        <f t="shared" si="3"/>
        <v>-5.8806894985822082E-2</v>
      </c>
      <c r="J48" s="9">
        <v>1.0867078471745596E-2</v>
      </c>
      <c r="K48" s="9">
        <v>-0.79427405802732898</v>
      </c>
      <c r="L48" s="9">
        <f t="shared" si="4"/>
        <v>2.286849928697E-2</v>
      </c>
      <c r="M48" s="9">
        <v>3.0981767180925668</v>
      </c>
      <c r="N48" s="9">
        <v>1.1339560144430187E-2</v>
      </c>
      <c r="O48" s="9">
        <v>0.43216162116389611</v>
      </c>
    </row>
    <row r="49" spans="1:15" x14ac:dyDescent="0.2">
      <c r="A49" s="7">
        <v>38687</v>
      </c>
      <c r="B49" s="9">
        <v>2244.8500979999999</v>
      </c>
      <c r="C49" s="9">
        <f t="shared" si="0"/>
        <v>134.96020499999986</v>
      </c>
      <c r="D49" s="9">
        <v>2.0742097473684225</v>
      </c>
      <c r="E49" s="9">
        <f t="shared" si="1"/>
        <v>17658.687734282383</v>
      </c>
      <c r="F49" s="9">
        <v>13322.000818323268</v>
      </c>
      <c r="G49" s="9">
        <v>115.42097217717094</v>
      </c>
      <c r="H49" s="9">
        <f t="shared" si="2"/>
        <v>1.1513158548747251</v>
      </c>
      <c r="I49" s="9">
        <f t="shared" si="3"/>
        <v>1.5261016300793175</v>
      </c>
      <c r="J49" s="9">
        <v>1.0867078471745596E-2</v>
      </c>
      <c r="K49" s="9">
        <v>-0.79427405802732898</v>
      </c>
      <c r="L49" s="9">
        <f t="shared" si="4"/>
        <v>1.7570250028604808</v>
      </c>
      <c r="M49" s="9">
        <v>3.0981767180925668</v>
      </c>
      <c r="N49" s="9">
        <v>1.1339560144430187E-2</v>
      </c>
      <c r="O49" s="9">
        <v>0.43216162116389611</v>
      </c>
    </row>
    <row r="50" spans="1:15" x14ac:dyDescent="0.2">
      <c r="A50" s="7">
        <v>38718</v>
      </c>
      <c r="B50" s="9">
        <v>2216.530029</v>
      </c>
      <c r="C50" s="9">
        <f t="shared" si="0"/>
        <v>-28.320068999999876</v>
      </c>
      <c r="D50" s="9">
        <v>2.0742097473684225</v>
      </c>
      <c r="E50" s="9">
        <f t="shared" si="1"/>
        <v>923.81218057272417</v>
      </c>
      <c r="F50" s="9">
        <v>13322.000818323268</v>
      </c>
      <c r="G50" s="9">
        <v>115.42097217717094</v>
      </c>
      <c r="H50" s="9">
        <f t="shared" si="2"/>
        <v>-0.26333410795321621</v>
      </c>
      <c r="I50" s="9">
        <f t="shared" si="3"/>
        <v>-1.8260864850934033E-2</v>
      </c>
      <c r="J50" s="9">
        <v>1.0867078471745596E-2</v>
      </c>
      <c r="K50" s="9">
        <v>-0.79427405802732898</v>
      </c>
      <c r="L50" s="9">
        <f t="shared" si="4"/>
        <v>4.8087085559749537E-3</v>
      </c>
      <c r="M50" s="9">
        <v>3.0981767180925668</v>
      </c>
      <c r="N50" s="9">
        <v>1.1339560144430187E-2</v>
      </c>
      <c r="O50" s="9">
        <v>0.43216162116389611</v>
      </c>
    </row>
    <row r="51" spans="1:15" x14ac:dyDescent="0.2">
      <c r="A51" s="7">
        <v>38749</v>
      </c>
      <c r="B51" s="9">
        <v>2294.110107</v>
      </c>
      <c r="C51" s="9">
        <f t="shared" si="0"/>
        <v>77.580077999999958</v>
      </c>
      <c r="D51" s="9">
        <v>2.0742097473684225</v>
      </c>
      <c r="E51" s="9">
        <f t="shared" si="1"/>
        <v>5701.1361405837497</v>
      </c>
      <c r="F51" s="9">
        <v>13322.000818323268</v>
      </c>
      <c r="G51" s="9">
        <v>115.42097217717094</v>
      </c>
      <c r="H51" s="9">
        <f t="shared" si="2"/>
        <v>0.65417806511567234</v>
      </c>
      <c r="I51" s="9">
        <f t="shared" si="3"/>
        <v>0.27995481011218848</v>
      </c>
      <c r="J51" s="9">
        <v>1.0867078471745596E-2</v>
      </c>
      <c r="K51" s="9">
        <v>-0.79427405802732898</v>
      </c>
      <c r="L51" s="9">
        <f t="shared" si="4"/>
        <v>0.18314029599901691</v>
      </c>
      <c r="M51" s="9">
        <v>3.0981767180925668</v>
      </c>
      <c r="N51" s="9">
        <v>1.1339560144430187E-2</v>
      </c>
      <c r="O51" s="9">
        <v>0.43216162116389611</v>
      </c>
    </row>
    <row r="52" spans="1:15" x14ac:dyDescent="0.2">
      <c r="A52" s="7">
        <v>38777</v>
      </c>
      <c r="B52" s="9">
        <v>2288.1499020000001</v>
      </c>
      <c r="C52" s="9">
        <f t="shared" si="0"/>
        <v>-5.9602049999998599</v>
      </c>
      <c r="D52" s="9">
        <v>2.0742097473684225</v>
      </c>
      <c r="E52" s="9">
        <f t="shared" si="1"/>
        <v>64.551820332728951</v>
      </c>
      <c r="F52" s="9">
        <v>13322.000818323268</v>
      </c>
      <c r="G52" s="9">
        <v>115.42097217717094</v>
      </c>
      <c r="H52" s="9">
        <f t="shared" si="2"/>
        <v>-6.9609661015811522E-2</v>
      </c>
      <c r="I52" s="9">
        <f t="shared" si="3"/>
        <v>-3.3729395400835762E-4</v>
      </c>
      <c r="J52" s="9">
        <v>1.0867078471745596E-2</v>
      </c>
      <c r="K52" s="9">
        <v>-0.79427405802732898</v>
      </c>
      <c r="L52" s="9">
        <f t="shared" si="4"/>
        <v>2.3478917801204494E-5</v>
      </c>
      <c r="M52" s="9">
        <v>3.0981767180925668</v>
      </c>
      <c r="N52" s="9">
        <v>1.1339560144430187E-2</v>
      </c>
      <c r="O52" s="9">
        <v>0.43216162116389611</v>
      </c>
    </row>
    <row r="53" spans="1:15" x14ac:dyDescent="0.2">
      <c r="A53" s="7">
        <v>38808</v>
      </c>
      <c r="B53" s="9">
        <v>2352.23999</v>
      </c>
      <c r="C53" s="9">
        <f t="shared" si="0"/>
        <v>64.090087999999923</v>
      </c>
      <c r="D53" s="9">
        <v>2.0742097473684225</v>
      </c>
      <c r="E53" s="9">
        <f t="shared" si="1"/>
        <v>3845.9691554452129</v>
      </c>
      <c r="F53" s="9">
        <v>13322.000818323268</v>
      </c>
      <c r="G53" s="9">
        <v>115.42097217717094</v>
      </c>
      <c r="H53" s="9">
        <f t="shared" si="2"/>
        <v>0.53730164529750513</v>
      </c>
      <c r="I53" s="9">
        <f t="shared" si="3"/>
        <v>0.155115255070541</v>
      </c>
      <c r="J53" s="9">
        <v>1.0867078471745596E-2</v>
      </c>
      <c r="K53" s="9">
        <v>-0.79427405802732898</v>
      </c>
      <c r="L53" s="9">
        <f t="shared" si="4"/>
        <v>8.3343681760143867E-2</v>
      </c>
      <c r="M53" s="9">
        <v>3.0981767180925668</v>
      </c>
      <c r="N53" s="9">
        <v>1.1339560144430187E-2</v>
      </c>
      <c r="O53" s="9">
        <v>0.43216162116389611</v>
      </c>
    </row>
    <row r="54" spans="1:15" x14ac:dyDescent="0.2">
      <c r="A54" s="7">
        <v>38838</v>
      </c>
      <c r="B54" s="9">
        <v>2329.790039</v>
      </c>
      <c r="C54" s="9">
        <f t="shared" si="0"/>
        <v>-22.449951000000056</v>
      </c>
      <c r="D54" s="9">
        <v>2.0742097473684225</v>
      </c>
      <c r="E54" s="9">
        <f t="shared" si="1"/>
        <v>601.43446036276873</v>
      </c>
      <c r="F54" s="9">
        <v>13322.000818323268</v>
      </c>
      <c r="G54" s="9">
        <v>115.42097217717094</v>
      </c>
      <c r="H54" s="9">
        <f t="shared" si="2"/>
        <v>-0.21247577701671014</v>
      </c>
      <c r="I54" s="9">
        <f t="shared" si="3"/>
        <v>-9.5924220417732253E-3</v>
      </c>
      <c r="J54" s="9">
        <v>1.0867078471745596E-2</v>
      </c>
      <c r="K54" s="9">
        <v>-0.79427405802732898</v>
      </c>
      <c r="L54" s="9">
        <f t="shared" si="4"/>
        <v>2.0381573267979833E-3</v>
      </c>
      <c r="M54" s="9">
        <v>3.0981767180925668</v>
      </c>
      <c r="N54" s="9">
        <v>1.1339560144430187E-2</v>
      </c>
      <c r="O54" s="9">
        <v>0.43216162116389611</v>
      </c>
    </row>
    <row r="55" spans="1:15" x14ac:dyDescent="0.2">
      <c r="A55" s="7">
        <v>38869</v>
      </c>
      <c r="B55" s="9">
        <v>2179.820068</v>
      </c>
      <c r="C55" s="9">
        <f t="shared" si="0"/>
        <v>-149.96997099999999</v>
      </c>
      <c r="D55" s="9">
        <v>2.0742097473684225</v>
      </c>
      <c r="E55" s="9">
        <f t="shared" si="1"/>
        <v>23117.432899138435</v>
      </c>
      <c r="F55" s="9">
        <v>13322.000818323268</v>
      </c>
      <c r="G55" s="9">
        <v>115.42097217717094</v>
      </c>
      <c r="H55" s="9">
        <f t="shared" si="2"/>
        <v>-1.3173011618198895</v>
      </c>
      <c r="I55" s="9">
        <f t="shared" si="3"/>
        <v>-2.2858894569683135</v>
      </c>
      <c r="J55" s="9">
        <v>1.0867078471745596E-2</v>
      </c>
      <c r="K55" s="9">
        <v>-0.79427405802732898</v>
      </c>
      <c r="L55" s="9">
        <f t="shared" si="4"/>
        <v>3.0112048374561957</v>
      </c>
      <c r="M55" s="9">
        <v>3.0981767180925668</v>
      </c>
      <c r="N55" s="9">
        <v>1.1339560144430187E-2</v>
      </c>
      <c r="O55" s="9">
        <v>0.43216162116389611</v>
      </c>
    </row>
    <row r="56" spans="1:15" x14ac:dyDescent="0.2">
      <c r="A56" s="7">
        <v>38899</v>
      </c>
      <c r="B56" s="9">
        <v>2177.9099120000001</v>
      </c>
      <c r="C56" s="9">
        <f t="shared" si="0"/>
        <v>-1.9101559999999154</v>
      </c>
      <c r="D56" s="9">
        <v>2.0742097473684225</v>
      </c>
      <c r="E56" s="9">
        <f t="shared" si="1"/>
        <v>15.875170408802052</v>
      </c>
      <c r="F56" s="9">
        <v>13322.000818323268</v>
      </c>
      <c r="G56" s="9">
        <v>115.42097217717094</v>
      </c>
      <c r="H56" s="9">
        <f t="shared" si="2"/>
        <v>-3.4520292735468777E-2</v>
      </c>
      <c r="I56" s="9">
        <f t="shared" si="3"/>
        <v>-4.1136127914325759E-5</v>
      </c>
      <c r="J56" s="9">
        <v>1.0867078471745596E-2</v>
      </c>
      <c r="K56" s="9">
        <v>-0.79427405802732898</v>
      </c>
      <c r="L56" s="9">
        <f t="shared" si="4"/>
        <v>1.4200311776062139E-6</v>
      </c>
      <c r="M56" s="9">
        <v>3.0981767180925668</v>
      </c>
      <c r="N56" s="9">
        <v>1.1339560144430187E-2</v>
      </c>
      <c r="O56" s="9">
        <v>0.43216162116389611</v>
      </c>
    </row>
    <row r="57" spans="1:15" x14ac:dyDescent="0.2">
      <c r="A57" s="7">
        <v>38930</v>
      </c>
      <c r="B57" s="9">
        <v>2080.3400879999999</v>
      </c>
      <c r="C57" s="9">
        <f t="shared" si="0"/>
        <v>-97.569824000000153</v>
      </c>
      <c r="D57" s="9">
        <v>2.0742097473684225</v>
      </c>
      <c r="E57" s="9">
        <f t="shared" si="1"/>
        <v>9928.933461446728</v>
      </c>
      <c r="F57" s="9">
        <v>13322.000818323268</v>
      </c>
      <c r="G57" s="9">
        <v>115.42097217717094</v>
      </c>
      <c r="H57" s="9">
        <f t="shared" si="2"/>
        <v>-0.86330960368636656</v>
      </c>
      <c r="I57" s="9">
        <f t="shared" si="3"/>
        <v>-0.64342764488050341</v>
      </c>
      <c r="J57" s="9">
        <v>1.0867078471745596E-2</v>
      </c>
      <c r="K57" s="9">
        <v>-0.79427405802732898</v>
      </c>
      <c r="L57" s="9">
        <f t="shared" si="4"/>
        <v>0.55547726510263962</v>
      </c>
      <c r="M57" s="9">
        <v>3.0981767180925668</v>
      </c>
      <c r="N57" s="9">
        <v>1.1339560144430187E-2</v>
      </c>
      <c r="O57" s="9">
        <v>0.43216162116389611</v>
      </c>
    </row>
    <row r="58" spans="1:15" x14ac:dyDescent="0.2">
      <c r="A58" s="7">
        <v>38961</v>
      </c>
      <c r="B58" s="9">
        <v>2194.5600589999999</v>
      </c>
      <c r="C58" s="9">
        <f t="shared" si="0"/>
        <v>114.21997099999999</v>
      </c>
      <c r="D58" s="9">
        <v>2.0742097473684225</v>
      </c>
      <c r="E58" s="9">
        <f t="shared" si="1"/>
        <v>12576.671766932237</v>
      </c>
      <c r="F58" s="9">
        <v>13322.000818323268</v>
      </c>
      <c r="G58" s="9">
        <v>115.42097217717094</v>
      </c>
      <c r="H58" s="9">
        <f t="shared" si="2"/>
        <v>0.97162377977970993</v>
      </c>
      <c r="I58" s="9">
        <f t="shared" si="3"/>
        <v>0.91726412014839298</v>
      </c>
      <c r="J58" s="9">
        <v>1.0867078471745596E-2</v>
      </c>
      <c r="K58" s="9">
        <v>-0.79427405802732898</v>
      </c>
      <c r="L58" s="9">
        <f t="shared" si="4"/>
        <v>0.8912356314748916</v>
      </c>
      <c r="M58" s="9">
        <v>3.0981767180925668</v>
      </c>
      <c r="N58" s="9">
        <v>1.1339560144430187E-2</v>
      </c>
      <c r="O58" s="9">
        <v>0.43216162116389611</v>
      </c>
    </row>
    <row r="59" spans="1:15" x14ac:dyDescent="0.2">
      <c r="A59" s="7">
        <v>38991</v>
      </c>
      <c r="B59" s="9">
        <v>2257</v>
      </c>
      <c r="C59" s="9">
        <f t="shared" si="0"/>
        <v>62.43994100000009</v>
      </c>
      <c r="D59" s="9">
        <v>2.0742097473684225</v>
      </c>
      <c r="E59" s="9">
        <f t="shared" si="1"/>
        <v>3644.0215096649517</v>
      </c>
      <c r="F59" s="9">
        <v>13322.000818323268</v>
      </c>
      <c r="G59" s="9">
        <v>115.42097217717094</v>
      </c>
      <c r="H59" s="9">
        <f t="shared" si="2"/>
        <v>0.52300487609799717</v>
      </c>
      <c r="I59" s="9">
        <f t="shared" si="3"/>
        <v>0.14305966829993239</v>
      </c>
      <c r="J59" s="9">
        <v>1.0867078471745596E-2</v>
      </c>
      <c r="K59" s="9">
        <v>-0.79427405802732898</v>
      </c>
      <c r="L59" s="9">
        <f t="shared" si="4"/>
        <v>7.4820904093826718E-2</v>
      </c>
      <c r="M59" s="9">
        <v>3.0981767180925668</v>
      </c>
      <c r="N59" s="9">
        <v>1.1339560144430187E-2</v>
      </c>
      <c r="O59" s="9">
        <v>0.43216162116389611</v>
      </c>
    </row>
    <row r="60" spans="1:15" x14ac:dyDescent="0.2">
      <c r="A60" s="7">
        <v>39022</v>
      </c>
      <c r="B60" s="9">
        <v>2373.48999</v>
      </c>
      <c r="C60" s="9">
        <f t="shared" si="0"/>
        <v>116.48999000000003</v>
      </c>
      <c r="D60" s="9">
        <v>2.0742097473684225</v>
      </c>
      <c r="E60" s="9">
        <f t="shared" si="1"/>
        <v>13090.970770818485</v>
      </c>
      <c r="F60" s="9">
        <v>13322.000818323268</v>
      </c>
      <c r="G60" s="9">
        <v>115.42097217717094</v>
      </c>
      <c r="H60" s="9">
        <f t="shared" si="2"/>
        <v>0.99129108076653205</v>
      </c>
      <c r="I60" s="9">
        <f t="shared" si="3"/>
        <v>0.97410011759187398</v>
      </c>
      <c r="J60" s="9">
        <v>1.0867078471745596E-2</v>
      </c>
      <c r="K60" s="9">
        <v>-0.79427405802732898</v>
      </c>
      <c r="L60" s="9">
        <f t="shared" si="4"/>
        <v>0.96561675834245486</v>
      </c>
      <c r="M60" s="9">
        <v>3.0981767180925668</v>
      </c>
      <c r="N60" s="9">
        <v>1.1339560144430187E-2</v>
      </c>
      <c r="O60" s="9">
        <v>0.43216162116389611</v>
      </c>
    </row>
    <row r="61" spans="1:15" x14ac:dyDescent="0.2">
      <c r="A61" s="7">
        <v>39052</v>
      </c>
      <c r="B61" s="9">
        <v>2430.75</v>
      </c>
      <c r="C61" s="9">
        <f t="shared" si="0"/>
        <v>57.260009999999966</v>
      </c>
      <c r="D61" s="9">
        <v>2.0742097473684225</v>
      </c>
      <c r="E61" s="9">
        <f t="shared" si="1"/>
        <v>3045.4725495233479</v>
      </c>
      <c r="F61" s="9">
        <v>13322.000818323268</v>
      </c>
      <c r="G61" s="9">
        <v>115.42097217717094</v>
      </c>
      <c r="H61" s="9">
        <f t="shared" si="2"/>
        <v>0.47812628165981363</v>
      </c>
      <c r="I61" s="9">
        <f t="shared" si="3"/>
        <v>0.109301934886377</v>
      </c>
      <c r="J61" s="9">
        <v>1.0867078471745596E-2</v>
      </c>
      <c r="K61" s="9">
        <v>-0.79427405802732898</v>
      </c>
      <c r="L61" s="9">
        <f t="shared" si="4"/>
        <v>5.2260127705446503E-2</v>
      </c>
      <c r="M61" s="9">
        <v>3.0981767180925668</v>
      </c>
      <c r="N61" s="9">
        <v>1.1339560144430187E-2</v>
      </c>
      <c r="O61" s="9">
        <v>0.43216162116389611</v>
      </c>
    </row>
    <row r="62" spans="1:15" x14ac:dyDescent="0.2">
      <c r="A62" s="7">
        <v>39083</v>
      </c>
      <c r="B62" s="9">
        <v>2429.719971</v>
      </c>
      <c r="C62" s="9">
        <f t="shared" si="0"/>
        <v>-1.0300290000000132</v>
      </c>
      <c r="D62" s="9">
        <v>2.0742097473684225</v>
      </c>
      <c r="E62" s="9">
        <f t="shared" si="1"/>
        <v>9.6362982006635551</v>
      </c>
      <c r="F62" s="9">
        <v>13322.000818323268</v>
      </c>
      <c r="G62" s="9">
        <v>115.42097217717094</v>
      </c>
      <c r="H62" s="9">
        <f t="shared" si="2"/>
        <v>-2.6894928095073017E-2</v>
      </c>
      <c r="I62" s="9">
        <f t="shared" si="3"/>
        <v>-1.9454100832441409E-5</v>
      </c>
      <c r="J62" s="9">
        <v>1.0867078471745596E-2</v>
      </c>
      <c r="K62" s="9">
        <v>-0.79427405802732898</v>
      </c>
      <c r="L62" s="9">
        <f t="shared" si="4"/>
        <v>5.2321664304281185E-7</v>
      </c>
      <c r="M62" s="9">
        <v>3.0981767180925668</v>
      </c>
      <c r="N62" s="9">
        <v>1.1339560144430187E-2</v>
      </c>
      <c r="O62" s="9">
        <v>0.43216162116389611</v>
      </c>
    </row>
    <row r="63" spans="1:15" x14ac:dyDescent="0.2">
      <c r="A63" s="7">
        <v>39114</v>
      </c>
      <c r="B63" s="9">
        <v>2474.080078</v>
      </c>
      <c r="C63" s="9">
        <f t="shared" si="0"/>
        <v>44.360106999999971</v>
      </c>
      <c r="D63" s="9">
        <v>2.0742097473684225</v>
      </c>
      <c r="E63" s="9">
        <f t="shared" si="1"/>
        <v>1788.0971064601124</v>
      </c>
      <c r="F63" s="9">
        <v>13322.000818323268</v>
      </c>
      <c r="G63" s="9">
        <v>115.42097217717094</v>
      </c>
      <c r="H63" s="9">
        <f t="shared" si="2"/>
        <v>0.36636233827352271</v>
      </c>
      <c r="I63" s="9">
        <f t="shared" si="3"/>
        <v>4.9173652360223918E-2</v>
      </c>
      <c r="J63" s="9">
        <v>1.0867078471745596E-2</v>
      </c>
      <c r="K63" s="9">
        <v>-0.79427405802732898</v>
      </c>
      <c r="L63" s="9">
        <f t="shared" si="4"/>
        <v>1.8015374260140965E-2</v>
      </c>
      <c r="M63" s="9">
        <v>3.0981767180925668</v>
      </c>
      <c r="N63" s="9">
        <v>1.1339560144430187E-2</v>
      </c>
      <c r="O63" s="9">
        <v>0.43216162116389611</v>
      </c>
    </row>
    <row r="64" spans="1:15" x14ac:dyDescent="0.2">
      <c r="A64" s="7">
        <v>39142</v>
      </c>
      <c r="B64" s="9">
        <v>2377.179932</v>
      </c>
      <c r="C64" s="9">
        <f t="shared" si="0"/>
        <v>-96.90014599999995</v>
      </c>
      <c r="D64" s="9">
        <v>2.0742097473684225</v>
      </c>
      <c r="E64" s="9">
        <f t="shared" si="1"/>
        <v>9795.9230956066313</v>
      </c>
      <c r="F64" s="9">
        <v>13322.000818323268</v>
      </c>
      <c r="G64" s="9">
        <v>115.42097217717094</v>
      </c>
      <c r="H64" s="9">
        <f t="shared" si="2"/>
        <v>-0.85750755586638938</v>
      </c>
      <c r="I64" s="9">
        <f t="shared" si="3"/>
        <v>-0.63054177714920823</v>
      </c>
      <c r="J64" s="9">
        <v>1.0867078471745596E-2</v>
      </c>
      <c r="K64" s="9">
        <v>-0.79427405802732898</v>
      </c>
      <c r="L64" s="9">
        <f t="shared" si="4"/>
        <v>0.54069433819486712</v>
      </c>
      <c r="M64" s="9">
        <v>3.0981767180925668</v>
      </c>
      <c r="N64" s="9">
        <v>1.1339560144430187E-2</v>
      </c>
      <c r="O64" s="9">
        <v>0.43216162116389611</v>
      </c>
    </row>
    <row r="65" spans="1:15" x14ac:dyDescent="0.2">
      <c r="A65" s="7">
        <v>39173</v>
      </c>
      <c r="B65" s="9">
        <v>2425.360107</v>
      </c>
      <c r="C65" s="9">
        <f t="shared" si="0"/>
        <v>48.180174999999963</v>
      </c>
      <c r="D65" s="9">
        <v>2.0742097473684225</v>
      </c>
      <c r="E65" s="9">
        <f t="shared" si="1"/>
        <v>2125.7600318768673</v>
      </c>
      <c r="F65" s="9">
        <v>13322.000818323268</v>
      </c>
      <c r="G65" s="9">
        <v>115.42097217717094</v>
      </c>
      <c r="H65" s="9">
        <f t="shared" si="2"/>
        <v>0.39945916572127799</v>
      </c>
      <c r="I65" s="9">
        <f t="shared" si="3"/>
        <v>6.3740750390078926E-2</v>
      </c>
      <c r="J65" s="9">
        <v>1.0867078471745596E-2</v>
      </c>
      <c r="K65" s="9">
        <v>-0.79427405802732898</v>
      </c>
      <c r="L65" s="9">
        <f t="shared" si="4"/>
        <v>2.5461826973269149E-2</v>
      </c>
      <c r="M65" s="9">
        <v>3.0981767180925668</v>
      </c>
      <c r="N65" s="9">
        <v>1.1339560144430187E-2</v>
      </c>
      <c r="O65" s="9">
        <v>0.43216162116389611</v>
      </c>
    </row>
    <row r="66" spans="1:15" x14ac:dyDescent="0.2">
      <c r="A66" s="7">
        <v>39203</v>
      </c>
      <c r="B66" s="9">
        <v>2529.9499510000001</v>
      </c>
      <c r="C66" s="9">
        <f t="shared" si="0"/>
        <v>104.58984400000008</v>
      </c>
      <c r="D66" s="9">
        <v>2.0742097473684225</v>
      </c>
      <c r="E66" s="9">
        <f t="shared" si="1"/>
        <v>10509.455266219346</v>
      </c>
      <c r="F66" s="9">
        <v>13322.000818323268</v>
      </c>
      <c r="G66" s="9">
        <v>115.42097217717094</v>
      </c>
      <c r="H66" s="9">
        <f t="shared" si="2"/>
        <v>0.88818896877138054</v>
      </c>
      <c r="I66" s="9">
        <f t="shared" si="3"/>
        <v>0.70067419770862605</v>
      </c>
      <c r="J66" s="9">
        <v>1.0867078471745596E-2</v>
      </c>
      <c r="K66" s="9">
        <v>-0.79427405802732898</v>
      </c>
      <c r="L66" s="9">
        <f t="shared" si="4"/>
        <v>0.62233109310753898</v>
      </c>
      <c r="M66" s="9">
        <v>3.0981767180925668</v>
      </c>
      <c r="N66" s="9">
        <v>1.1339560144430187E-2</v>
      </c>
      <c r="O66" s="9">
        <v>0.43216162116389611</v>
      </c>
    </row>
    <row r="67" spans="1:15" x14ac:dyDescent="0.2">
      <c r="A67" s="7">
        <v>39234</v>
      </c>
      <c r="B67" s="9">
        <v>2614.01001</v>
      </c>
      <c r="C67" s="9">
        <f t="shared" si="0"/>
        <v>84.06005899999991</v>
      </c>
      <c r="D67" s="9">
        <v>2.0742097473684225</v>
      </c>
      <c r="E67" s="9">
        <f t="shared" si="1"/>
        <v>6721.679477675214</v>
      </c>
      <c r="F67" s="9">
        <v>13322.000818323268</v>
      </c>
      <c r="G67" s="9">
        <v>115.42097217717094</v>
      </c>
      <c r="H67" s="9">
        <f t="shared" si="2"/>
        <v>0.71032021049678373</v>
      </c>
      <c r="I67" s="9">
        <f t="shared" si="3"/>
        <v>0.35839547276616235</v>
      </c>
      <c r="J67" s="9">
        <v>1.0867078471745596E-2</v>
      </c>
      <c r="K67" s="9">
        <v>-0.79427405802732898</v>
      </c>
      <c r="L67" s="9">
        <f t="shared" si="4"/>
        <v>0.25457554765635476</v>
      </c>
      <c r="M67" s="9">
        <v>3.0981767180925668</v>
      </c>
      <c r="N67" s="9">
        <v>1.1339560144430187E-2</v>
      </c>
      <c r="O67" s="9">
        <v>0.43216162116389611</v>
      </c>
    </row>
    <row r="68" spans="1:15" x14ac:dyDescent="0.2">
      <c r="A68" s="7">
        <v>39264</v>
      </c>
      <c r="B68" s="9">
        <v>2617.389893</v>
      </c>
      <c r="C68" s="9">
        <f t="shared" ref="C68:C97" si="5">B68-B67</f>
        <v>3.3798830000000635</v>
      </c>
      <c r="D68" s="9">
        <v>2.0742097473684225</v>
      </c>
      <c r="E68" s="9">
        <f t="shared" ref="E68:E97" si="6">(C68-D68)^2</f>
        <v>1.7047826426376891</v>
      </c>
      <c r="F68" s="9">
        <v>13322.000818323268</v>
      </c>
      <c r="G68" s="9">
        <v>115.42097217717094</v>
      </c>
      <c r="H68" s="9">
        <f t="shared" ref="H68:H97" si="7">(C68-D68)/G68</f>
        <v>1.1312270447934154E-2</v>
      </c>
      <c r="I68" s="9">
        <f t="shared" ref="I68:I97" si="8">H68^3</f>
        <v>1.447602546453579E-6</v>
      </c>
      <c r="J68" s="9">
        <v>1.0867078471745596E-2</v>
      </c>
      <c r="K68" s="9">
        <v>-0.79427405802732898</v>
      </c>
      <c r="L68" s="9">
        <f t="shared" ref="L68:L97" si="9">((C68-D68)/G68)^4</f>
        <v>1.637567150660105E-8</v>
      </c>
      <c r="M68" s="9">
        <v>3.0981767180925668</v>
      </c>
      <c r="N68" s="9">
        <v>1.1339560144430187E-2</v>
      </c>
      <c r="O68" s="9">
        <v>0.43216162116389611</v>
      </c>
    </row>
    <row r="69" spans="1:15" x14ac:dyDescent="0.2">
      <c r="A69" s="7">
        <v>39295</v>
      </c>
      <c r="B69" s="9">
        <v>2538.5</v>
      </c>
      <c r="C69" s="9">
        <f t="shared" si="5"/>
        <v>-78.889893000000029</v>
      </c>
      <c r="D69" s="9">
        <v>2.0742097473684225</v>
      </c>
      <c r="E69" s="9">
        <f t="shared" si="6"/>
        <v>6555.1859336864363</v>
      </c>
      <c r="F69" s="9">
        <v>13322.000818323268</v>
      </c>
      <c r="G69" s="9">
        <v>115.42097217717094</v>
      </c>
      <c r="H69" s="9">
        <f t="shared" si="7"/>
        <v>-0.70146786342337109</v>
      </c>
      <c r="I69" s="9">
        <f t="shared" si="8"/>
        <v>-0.34516228710341013</v>
      </c>
      <c r="J69" s="9">
        <v>1.0867078471745596E-2</v>
      </c>
      <c r="K69" s="9">
        <v>-0.79427405802732898</v>
      </c>
      <c r="L69" s="9">
        <f t="shared" si="9"/>
        <v>0.24212025206875329</v>
      </c>
      <c r="M69" s="9">
        <v>3.0981767180925668</v>
      </c>
      <c r="N69" s="9">
        <v>1.1339560144430187E-2</v>
      </c>
      <c r="O69" s="9">
        <v>0.43216162116389611</v>
      </c>
    </row>
    <row r="70" spans="1:15" x14ac:dyDescent="0.2">
      <c r="A70" s="7">
        <v>39326</v>
      </c>
      <c r="B70" s="9">
        <v>2596.3798830000001</v>
      </c>
      <c r="C70" s="9">
        <f t="shared" si="5"/>
        <v>57.879883000000063</v>
      </c>
      <c r="D70" s="9">
        <v>2.0742097473684225</v>
      </c>
      <c r="E70" s="9">
        <f t="shared" si="6"/>
        <v>3114.2731671794868</v>
      </c>
      <c r="F70" s="9">
        <v>13322.000818323268</v>
      </c>
      <c r="G70" s="9">
        <v>115.42097217717094</v>
      </c>
      <c r="H70" s="9">
        <f t="shared" si="7"/>
        <v>0.48349682211106365</v>
      </c>
      <c r="I70" s="9">
        <f t="shared" si="8"/>
        <v>0.11302665418290783</v>
      </c>
      <c r="J70" s="9">
        <v>1.0867078471745596E-2</v>
      </c>
      <c r="K70" s="9">
        <v>-0.79427405802732898</v>
      </c>
      <c r="L70" s="9">
        <f t="shared" si="9"/>
        <v>5.4648028111282096E-2</v>
      </c>
      <c r="M70" s="9">
        <v>3.0981767180925668</v>
      </c>
      <c r="N70" s="9">
        <v>1.1339560144430187E-2</v>
      </c>
      <c r="O70" s="9">
        <v>0.43216162116389611</v>
      </c>
    </row>
    <row r="71" spans="1:15" x14ac:dyDescent="0.2">
      <c r="A71" s="7">
        <v>39356</v>
      </c>
      <c r="B71" s="9">
        <v>2704.25</v>
      </c>
      <c r="C71" s="9">
        <f t="shared" si="5"/>
        <v>107.87011699999994</v>
      </c>
      <c r="D71" s="9">
        <v>2.0742097473684225</v>
      </c>
      <c r="E71" s="9">
        <f t="shared" si="6"/>
        <v>11192.773991407408</v>
      </c>
      <c r="F71" s="9">
        <v>13322.000818323268</v>
      </c>
      <c r="G71" s="9">
        <v>115.42097217717094</v>
      </c>
      <c r="H71" s="9">
        <f t="shared" si="7"/>
        <v>0.91660904649317132</v>
      </c>
      <c r="I71" s="9">
        <f t="shared" si="8"/>
        <v>0.77010938790565087</v>
      </c>
      <c r="J71" s="9">
        <v>1.0867078471745596E-2</v>
      </c>
      <c r="K71" s="9">
        <v>-0.79427405802732898</v>
      </c>
      <c r="L71" s="9">
        <f t="shared" si="9"/>
        <v>0.70588923174363849</v>
      </c>
      <c r="M71" s="9">
        <v>3.0981767180925668</v>
      </c>
      <c r="N71" s="9">
        <v>1.1339560144430187E-2</v>
      </c>
      <c r="O71" s="9">
        <v>0.43216162116389611</v>
      </c>
    </row>
    <row r="72" spans="1:15" x14ac:dyDescent="0.2">
      <c r="A72" s="7">
        <v>39387</v>
      </c>
      <c r="B72" s="9">
        <v>2835</v>
      </c>
      <c r="C72" s="9">
        <f t="shared" si="5"/>
        <v>130.75</v>
      </c>
      <c r="D72" s="9">
        <v>2.0742097473684225</v>
      </c>
      <c r="E72" s="9">
        <f t="shared" si="6"/>
        <v>16557.458997139234</v>
      </c>
      <c r="F72" s="9">
        <v>13322.000818323268</v>
      </c>
      <c r="G72" s="9">
        <v>115.42097217717094</v>
      </c>
      <c r="H72" s="9">
        <f t="shared" si="7"/>
        <v>1.1148389051438115</v>
      </c>
      <c r="I72" s="9">
        <f t="shared" si="8"/>
        <v>1.3855951303460079</v>
      </c>
      <c r="J72" s="9">
        <v>1.0867078471745596E-2</v>
      </c>
      <c r="K72" s="9">
        <v>-0.79427405802732898</v>
      </c>
      <c r="L72" s="9">
        <f t="shared" si="9"/>
        <v>1.5447153580875401</v>
      </c>
      <c r="M72" s="9">
        <v>3.0981767180925668</v>
      </c>
      <c r="N72" s="9">
        <v>1.1339560144430187E-2</v>
      </c>
      <c r="O72" s="9">
        <v>0.43216162116389611</v>
      </c>
    </row>
    <row r="73" spans="1:15" x14ac:dyDescent="0.2">
      <c r="A73" s="7">
        <v>39417</v>
      </c>
      <c r="B73" s="9">
        <v>2654.9099120000001</v>
      </c>
      <c r="C73" s="9">
        <f t="shared" si="5"/>
        <v>-180.09008799999992</v>
      </c>
      <c r="D73" s="9">
        <v>2.0742097473684225</v>
      </c>
      <c r="E73" s="9">
        <f t="shared" si="6"/>
        <v>33183.831373791872</v>
      </c>
      <c r="F73" s="9">
        <v>13322.000818323268</v>
      </c>
      <c r="G73" s="9">
        <v>115.42097217717094</v>
      </c>
      <c r="H73" s="9">
        <f t="shared" si="7"/>
        <v>-1.578259949740733</v>
      </c>
      <c r="I73" s="9">
        <f t="shared" si="8"/>
        <v>-3.9312947619828655</v>
      </c>
      <c r="J73" s="9">
        <v>1.0867078471745596E-2</v>
      </c>
      <c r="K73" s="9">
        <v>-0.79427405802732898</v>
      </c>
      <c r="L73" s="9">
        <f t="shared" si="9"/>
        <v>6.2046050734630844</v>
      </c>
      <c r="M73" s="9">
        <v>3.0981767180925668</v>
      </c>
      <c r="N73" s="9">
        <v>1.1339560144430187E-2</v>
      </c>
      <c r="O73" s="9">
        <v>0.43216162116389611</v>
      </c>
    </row>
    <row r="74" spans="1:15" x14ac:dyDescent="0.2">
      <c r="A74" s="7">
        <v>39448</v>
      </c>
      <c r="B74" s="9">
        <v>2653.9099120000001</v>
      </c>
      <c r="C74" s="9">
        <f t="shared" si="5"/>
        <v>-1</v>
      </c>
      <c r="D74" s="9">
        <v>2.0742097473684225</v>
      </c>
      <c r="E74" s="9">
        <f t="shared" si="6"/>
        <v>9.4507655708150207</v>
      </c>
      <c r="F74" s="9">
        <v>13322.000818323268</v>
      </c>
      <c r="G74" s="9">
        <v>115.42097217717094</v>
      </c>
      <c r="H74" s="9">
        <f t="shared" si="7"/>
        <v>-2.6634758739074883E-2</v>
      </c>
      <c r="I74" s="9">
        <f t="shared" si="8"/>
        <v>-1.8894974134215315E-5</v>
      </c>
      <c r="J74" s="9">
        <v>1.0867078471745596E-2</v>
      </c>
      <c r="K74" s="9">
        <v>-0.79427405802732898</v>
      </c>
      <c r="L74" s="9">
        <f t="shared" si="9"/>
        <v>5.0326307744588525E-7</v>
      </c>
      <c r="M74" s="9">
        <v>3.0981767180925668</v>
      </c>
      <c r="N74" s="9">
        <v>1.1339560144430187E-2</v>
      </c>
      <c r="O74" s="9">
        <v>0.43216162116389611</v>
      </c>
    </row>
    <row r="75" spans="1:15" x14ac:dyDescent="0.2">
      <c r="A75" s="7">
        <v>39479</v>
      </c>
      <c r="B75" s="9">
        <v>2392.580078</v>
      </c>
      <c r="C75" s="9">
        <f t="shared" si="5"/>
        <v>-261.32983400000012</v>
      </c>
      <c r="D75" s="9">
        <v>2.0742097473684225</v>
      </c>
      <c r="E75" s="9">
        <f t="shared" si="6"/>
        <v>69381.690262465621</v>
      </c>
      <c r="F75" s="9">
        <v>13322.000818323268</v>
      </c>
      <c r="G75" s="9">
        <v>115.42097217717094</v>
      </c>
      <c r="H75" s="9">
        <f t="shared" si="7"/>
        <v>-2.2821159688643404</v>
      </c>
      <c r="I75" s="9">
        <f t="shared" si="8"/>
        <v>-11.885381592004808</v>
      </c>
      <c r="J75" s="9">
        <v>1.0867078471745596E-2</v>
      </c>
      <c r="K75" s="9">
        <v>-0.79427405802732898</v>
      </c>
      <c r="L75" s="9">
        <f t="shared" si="9"/>
        <v>27.123819127160452</v>
      </c>
      <c r="M75" s="9">
        <v>3.0981767180925668</v>
      </c>
      <c r="N75" s="9">
        <v>1.1339560144430187E-2</v>
      </c>
      <c r="O75" s="9">
        <v>0.43216162116389611</v>
      </c>
    </row>
    <row r="76" spans="1:15" x14ac:dyDescent="0.2">
      <c r="A76" s="7">
        <v>39508</v>
      </c>
      <c r="B76" s="9">
        <v>2271.26001</v>
      </c>
      <c r="C76" s="9">
        <f t="shared" si="5"/>
        <v>-121.32006799999999</v>
      </c>
      <c r="D76" s="9">
        <v>2.0742097473684225</v>
      </c>
      <c r="E76" s="9">
        <f t="shared" si="6"/>
        <v>15226.147780794701</v>
      </c>
      <c r="F76" s="9">
        <v>13322.000818323268</v>
      </c>
      <c r="G76" s="9">
        <v>115.42097217717094</v>
      </c>
      <c r="H76" s="9">
        <f t="shared" si="7"/>
        <v>-1.0690802149713179</v>
      </c>
      <c r="I76" s="9">
        <f t="shared" si="8"/>
        <v>-1.221886529258285</v>
      </c>
      <c r="J76" s="9">
        <v>1.0867078471745596E-2</v>
      </c>
      <c r="K76" s="9">
        <v>-0.79427405802732898</v>
      </c>
      <c r="L76" s="9">
        <f t="shared" si="9"/>
        <v>1.3062947133700049</v>
      </c>
      <c r="M76" s="9">
        <v>3.0981767180925668</v>
      </c>
      <c r="N76" s="9">
        <v>1.1339560144430187E-2</v>
      </c>
      <c r="O76" s="9">
        <v>0.43216162116389611</v>
      </c>
    </row>
    <row r="77" spans="1:15" x14ac:dyDescent="0.2">
      <c r="A77" s="7">
        <v>39539</v>
      </c>
      <c r="B77" s="9">
        <v>2306.51001</v>
      </c>
      <c r="C77" s="9">
        <f t="shared" si="5"/>
        <v>35.25</v>
      </c>
      <c r="D77" s="9">
        <v>2.0742097473684225</v>
      </c>
      <c r="E77" s="9">
        <f t="shared" si="6"/>
        <v>1100.6330588866044</v>
      </c>
      <c r="F77" s="9">
        <v>13322.000818323268</v>
      </c>
      <c r="G77" s="9">
        <v>115.42097217717094</v>
      </c>
      <c r="H77" s="9">
        <f t="shared" si="7"/>
        <v>0.28743294764236443</v>
      </c>
      <c r="I77" s="9">
        <f t="shared" si="8"/>
        <v>2.3747048863207186E-2</v>
      </c>
      <c r="J77" s="9">
        <v>1.0867078471745596E-2</v>
      </c>
      <c r="K77" s="9">
        <v>-0.79427405802732898</v>
      </c>
      <c r="L77" s="9">
        <f t="shared" si="9"/>
        <v>6.8256842525589011E-3</v>
      </c>
      <c r="M77" s="9">
        <v>3.0981767180925668</v>
      </c>
      <c r="N77" s="9">
        <v>1.1339560144430187E-2</v>
      </c>
      <c r="O77" s="9">
        <v>0.43216162116389611</v>
      </c>
    </row>
    <row r="78" spans="1:15" x14ac:dyDescent="0.2">
      <c r="A78" s="7">
        <v>39569</v>
      </c>
      <c r="B78" s="9">
        <v>2416.48999</v>
      </c>
      <c r="C78" s="9">
        <f t="shared" si="5"/>
        <v>109.97998000000007</v>
      </c>
      <c r="D78" s="9">
        <v>2.0742097473684225</v>
      </c>
      <c r="E78" s="9">
        <f t="shared" si="6"/>
        <v>11643.655253813724</v>
      </c>
      <c r="F78" s="9">
        <v>13322.000818323268</v>
      </c>
      <c r="G78" s="9">
        <v>115.42097217717094</v>
      </c>
      <c r="H78" s="9">
        <f t="shared" si="7"/>
        <v>0.9348887660294225</v>
      </c>
      <c r="I78" s="9">
        <f t="shared" si="8"/>
        <v>0.81710867915109375</v>
      </c>
      <c r="J78" s="9">
        <v>1.0867078471745596E-2</v>
      </c>
      <c r="K78" s="9">
        <v>-0.79427405802732898</v>
      </c>
      <c r="L78" s="9">
        <f t="shared" si="9"/>
        <v>0.76390572476349727</v>
      </c>
      <c r="M78" s="9">
        <v>3.0981767180925668</v>
      </c>
      <c r="N78" s="9">
        <v>1.1339560144430187E-2</v>
      </c>
      <c r="O78" s="9">
        <v>0.43216162116389611</v>
      </c>
    </row>
    <row r="79" spans="1:15" x14ac:dyDescent="0.2">
      <c r="A79" s="7">
        <v>39600</v>
      </c>
      <c r="B79" s="9">
        <v>2514.820068</v>
      </c>
      <c r="C79" s="9">
        <f t="shared" si="5"/>
        <v>98.330077999999958</v>
      </c>
      <c r="D79" s="9">
        <v>2.0742097473684225</v>
      </c>
      <c r="E79" s="9">
        <f t="shared" si="6"/>
        <v>9265.1921730679587</v>
      </c>
      <c r="F79" s="9">
        <v>13322.000818323268</v>
      </c>
      <c r="G79" s="9">
        <v>115.42097217717094</v>
      </c>
      <c r="H79" s="9">
        <f t="shared" si="7"/>
        <v>0.83395475221677207</v>
      </c>
      <c r="I79" s="9">
        <f t="shared" si="8"/>
        <v>0.57999929202107414</v>
      </c>
      <c r="J79" s="9">
        <v>1.0867078471745596E-2</v>
      </c>
      <c r="K79" s="9">
        <v>-0.79427405802732898</v>
      </c>
      <c r="L79" s="9">
        <f t="shared" si="9"/>
        <v>0.4836931658633381</v>
      </c>
      <c r="M79" s="9">
        <v>3.0981767180925668</v>
      </c>
      <c r="N79" s="9">
        <v>1.1339560144430187E-2</v>
      </c>
      <c r="O79" s="9">
        <v>0.43216162116389611</v>
      </c>
    </row>
    <row r="80" spans="1:15" x14ac:dyDescent="0.2">
      <c r="A80" s="7">
        <v>39630</v>
      </c>
      <c r="B80" s="9">
        <v>2274.23999</v>
      </c>
      <c r="C80" s="9">
        <f t="shared" si="5"/>
        <v>-240.58007799999996</v>
      </c>
      <c r="D80" s="9">
        <v>2.0742097473684225</v>
      </c>
      <c r="E80" s="9">
        <f t="shared" si="6"/>
        <v>58881.103362182657</v>
      </c>
      <c r="F80" s="9">
        <v>13322.000818323268</v>
      </c>
      <c r="G80" s="9">
        <v>115.42097217717094</v>
      </c>
      <c r="H80" s="9">
        <f t="shared" si="7"/>
        <v>-2.1023413957638009</v>
      </c>
      <c r="I80" s="9">
        <f t="shared" si="8"/>
        <v>-9.2920112162359043</v>
      </c>
      <c r="J80" s="9">
        <v>1.0867078471745596E-2</v>
      </c>
      <c r="K80" s="9">
        <v>-0.79427405802732898</v>
      </c>
      <c r="L80" s="9">
        <f t="shared" si="9"/>
        <v>19.534979829794281</v>
      </c>
      <c r="M80" s="9">
        <v>3.0981767180925668</v>
      </c>
      <c r="N80" s="9">
        <v>1.1339560144430187E-2</v>
      </c>
      <c r="O80" s="9">
        <v>0.43216162116389611</v>
      </c>
    </row>
    <row r="81" spans="1:15" x14ac:dyDescent="0.2">
      <c r="A81" s="7">
        <v>39661</v>
      </c>
      <c r="B81" s="9">
        <v>2326.830078</v>
      </c>
      <c r="C81" s="9">
        <f t="shared" si="5"/>
        <v>52.590087999999923</v>
      </c>
      <c r="D81" s="9">
        <v>2.0742097473684225</v>
      </c>
      <c r="E81" s="9">
        <f t="shared" si="6"/>
        <v>2551.8539556346882</v>
      </c>
      <c r="F81" s="9">
        <v>13322.000818323268</v>
      </c>
      <c r="G81" s="9">
        <v>115.42097217717094</v>
      </c>
      <c r="H81" s="9">
        <f t="shared" si="7"/>
        <v>0.43766637292822086</v>
      </c>
      <c r="I81" s="9">
        <f t="shared" si="8"/>
        <v>8.383580516441802E-2</v>
      </c>
      <c r="J81" s="9">
        <v>1.0867078471745596E-2</v>
      </c>
      <c r="K81" s="9">
        <v>-0.79427405802732898</v>
      </c>
      <c r="L81" s="9">
        <f t="shared" si="9"/>
        <v>3.6692112767827842E-2</v>
      </c>
      <c r="M81" s="9">
        <v>3.0981767180925668</v>
      </c>
      <c r="N81" s="9">
        <v>1.1339560144430187E-2</v>
      </c>
      <c r="O81" s="9">
        <v>0.43216162116389611</v>
      </c>
    </row>
    <row r="82" spans="1:15" x14ac:dyDescent="0.2">
      <c r="A82" s="7">
        <v>39692</v>
      </c>
      <c r="B82" s="9">
        <v>2402.110107</v>
      </c>
      <c r="C82" s="9">
        <f t="shared" si="5"/>
        <v>75.280029000000013</v>
      </c>
      <c r="D82" s="9">
        <v>2.0742097473684225</v>
      </c>
      <c r="E82" s="9">
        <f t="shared" si="6"/>
        <v>5359.091972448965</v>
      </c>
      <c r="F82" s="9">
        <v>13322.000818323268</v>
      </c>
      <c r="G82" s="9">
        <v>115.42097217717094</v>
      </c>
      <c r="H82" s="9">
        <f t="shared" si="7"/>
        <v>0.63425058610891627</v>
      </c>
      <c r="I82" s="9">
        <f t="shared" si="8"/>
        <v>0.25514239721876475</v>
      </c>
      <c r="J82" s="9">
        <v>1.0867078471745596E-2</v>
      </c>
      <c r="K82" s="9">
        <v>-0.79427405802732898</v>
      </c>
      <c r="L82" s="9">
        <f t="shared" si="9"/>
        <v>0.16182421497723545</v>
      </c>
      <c r="M82" s="9">
        <v>3.0981767180925668</v>
      </c>
      <c r="N82" s="9">
        <v>1.1339560144430187E-2</v>
      </c>
      <c r="O82" s="9">
        <v>0.43216162116389611</v>
      </c>
    </row>
    <row r="83" spans="1:15" x14ac:dyDescent="0.2">
      <c r="A83" s="7">
        <v>39722</v>
      </c>
      <c r="B83" s="9">
        <v>2075.1000979999999</v>
      </c>
      <c r="C83" s="9">
        <f t="shared" si="5"/>
        <v>-327.01000900000008</v>
      </c>
      <c r="D83" s="9">
        <v>2.0742097473684225</v>
      </c>
      <c r="E83" s="9">
        <f t="shared" si="6"/>
        <v>108296.42302856587</v>
      </c>
      <c r="F83" s="9">
        <v>13322.000818323268</v>
      </c>
      <c r="G83" s="9">
        <v>115.42097217717094</v>
      </c>
      <c r="H83" s="9">
        <f t="shared" si="7"/>
        <v>-2.8511648493327963</v>
      </c>
      <c r="I83" s="9">
        <f t="shared" si="8"/>
        <v>-23.177521068969895</v>
      </c>
      <c r="J83" s="9">
        <v>1.0867078471745596E-2</v>
      </c>
      <c r="K83" s="9">
        <v>-0.79427405802732898</v>
      </c>
      <c r="L83" s="9">
        <f t="shared" si="9"/>
        <v>66.082933366517267</v>
      </c>
      <c r="M83" s="9">
        <v>3.0981767180925668</v>
      </c>
      <c r="N83" s="9">
        <v>1.1339560144430187E-2</v>
      </c>
      <c r="O83" s="9">
        <v>0.43216162116389611</v>
      </c>
    </row>
    <row r="84" spans="1:15" x14ac:dyDescent="0.2">
      <c r="A84" s="7">
        <v>39753</v>
      </c>
      <c r="B84" s="9">
        <v>1718.8900149999999</v>
      </c>
      <c r="C84" s="9">
        <f t="shared" si="5"/>
        <v>-356.21008299999994</v>
      </c>
      <c r="D84" s="9">
        <v>2.0742097473684225</v>
      </c>
      <c r="E84" s="9">
        <f t="shared" si="6"/>
        <v>128367.63442948194</v>
      </c>
      <c r="F84" s="9">
        <v>13322.000818323268</v>
      </c>
      <c r="G84" s="9">
        <v>115.42097217717094</v>
      </c>
      <c r="H84" s="9">
        <f t="shared" si="7"/>
        <v>-3.1041524429148173</v>
      </c>
      <c r="I84" s="9">
        <f t="shared" si="8"/>
        <v>-29.910875358707948</v>
      </c>
      <c r="J84" s="9">
        <v>1.0867078471745596E-2</v>
      </c>
      <c r="K84" s="9">
        <v>-0.79427405802732898</v>
      </c>
      <c r="L84" s="9">
        <f t="shared" si="9"/>
        <v>92.847916814453882</v>
      </c>
      <c r="M84" s="9">
        <v>3.0981767180925668</v>
      </c>
      <c r="N84" s="9">
        <v>1.1339560144430187E-2</v>
      </c>
      <c r="O84" s="9">
        <v>0.43216162116389611</v>
      </c>
    </row>
    <row r="85" spans="1:15" x14ac:dyDescent="0.2">
      <c r="A85" s="7">
        <v>39783</v>
      </c>
      <c r="B85" s="9">
        <v>1496.089966</v>
      </c>
      <c r="C85" s="9">
        <f t="shared" si="5"/>
        <v>-222.80004899999994</v>
      </c>
      <c r="D85" s="9">
        <v>2.0742097473684225</v>
      </c>
      <c r="E85" s="9">
        <f t="shared" si="6"/>
        <v>50568.432247178382</v>
      </c>
      <c r="F85" s="9">
        <v>13322.000818323268</v>
      </c>
      <c r="G85" s="9">
        <v>115.42097217717094</v>
      </c>
      <c r="H85" s="9">
        <f t="shared" si="7"/>
        <v>-1.9482963494899945</v>
      </c>
      <c r="I85" s="9">
        <f t="shared" si="8"/>
        <v>-7.3954575810489978</v>
      </c>
      <c r="J85" s="9">
        <v>1.0867078471745596E-2</v>
      </c>
      <c r="K85" s="9">
        <v>-0.79427405802732898</v>
      </c>
      <c r="L85" s="9">
        <f t="shared" si="9"/>
        <v>14.408543007965868</v>
      </c>
      <c r="M85" s="9">
        <v>3.0981767180925668</v>
      </c>
      <c r="N85" s="9">
        <v>1.1339560144430187E-2</v>
      </c>
      <c r="O85" s="9">
        <v>0.43216162116389611</v>
      </c>
    </row>
    <row r="86" spans="1:15" x14ac:dyDescent="0.2">
      <c r="A86" s="7">
        <v>39814</v>
      </c>
      <c r="B86" s="9">
        <v>1578.869995</v>
      </c>
      <c r="C86" s="9">
        <f t="shared" si="5"/>
        <v>82.780029000000013</v>
      </c>
      <c r="D86" s="9">
        <v>2.0742097473684225</v>
      </c>
      <c r="E86" s="9">
        <f t="shared" si="6"/>
        <v>6513.4292612384388</v>
      </c>
      <c r="F86" s="9">
        <v>13322.000818323268</v>
      </c>
      <c r="G86" s="9">
        <v>115.42097217717094</v>
      </c>
      <c r="H86" s="9">
        <f t="shared" si="7"/>
        <v>0.6992301115671451</v>
      </c>
      <c r="I86" s="9">
        <f t="shared" si="8"/>
        <v>0.34186950827658669</v>
      </c>
      <c r="J86" s="9">
        <v>1.0867078471745596E-2</v>
      </c>
      <c r="K86" s="9">
        <v>-0.79427405802732898</v>
      </c>
      <c r="L86" s="9">
        <f t="shared" si="9"/>
        <v>0.23904545441364275</v>
      </c>
      <c r="M86" s="9">
        <v>3.0981767180925668</v>
      </c>
      <c r="N86" s="9">
        <v>1.1339560144430187E-2</v>
      </c>
      <c r="O86" s="9">
        <v>0.43216162116389611</v>
      </c>
    </row>
    <row r="87" spans="1:15" x14ac:dyDescent="0.2">
      <c r="A87" s="7">
        <v>39845</v>
      </c>
      <c r="B87" s="9">
        <v>1460.849976</v>
      </c>
      <c r="C87" s="9">
        <f t="shared" si="5"/>
        <v>-118.02001900000005</v>
      </c>
      <c r="D87" s="9">
        <v>2.0742097473684225</v>
      </c>
      <c r="E87" s="9">
        <f t="shared" si="6"/>
        <v>14422.623778425264</v>
      </c>
      <c r="F87" s="9">
        <v>13322.000818323268</v>
      </c>
      <c r="G87" s="9">
        <v>115.42097217717094</v>
      </c>
      <c r="H87" s="9">
        <f t="shared" si="7"/>
        <v>-1.0404887992367982</v>
      </c>
      <c r="I87" s="9">
        <f t="shared" si="8"/>
        <v>-1.1264508013253938</v>
      </c>
      <c r="J87" s="9">
        <v>1.0867078471745596E-2</v>
      </c>
      <c r="K87" s="9">
        <v>-0.79427405802732898</v>
      </c>
      <c r="L87" s="9">
        <f t="shared" si="9"/>
        <v>1.1720594416703878</v>
      </c>
      <c r="M87" s="9">
        <v>3.0981767180925668</v>
      </c>
      <c r="N87" s="9">
        <v>1.1339560144430187E-2</v>
      </c>
      <c r="O87" s="9">
        <v>0.43216162116389611</v>
      </c>
    </row>
    <row r="88" spans="1:15" x14ac:dyDescent="0.2">
      <c r="A88" s="7">
        <v>39873</v>
      </c>
      <c r="B88" s="9">
        <v>1356.130005</v>
      </c>
      <c r="C88" s="9">
        <f t="shared" si="5"/>
        <v>-104.71997099999999</v>
      </c>
      <c r="D88" s="9">
        <v>2.0742097473684225</v>
      </c>
      <c r="E88" s="9">
        <f t="shared" si="6"/>
        <v>11404.997041501594</v>
      </c>
      <c r="F88" s="9">
        <v>13322.000818323268</v>
      </c>
      <c r="G88" s="9">
        <v>115.42097217717094</v>
      </c>
      <c r="H88" s="9">
        <f t="shared" si="7"/>
        <v>-0.92525802488857556</v>
      </c>
      <c r="I88" s="9">
        <f t="shared" si="8"/>
        <v>-0.7921156274037805</v>
      </c>
      <c r="J88" s="9">
        <v>1.0867078471745596E-2</v>
      </c>
      <c r="K88" s="9">
        <v>-0.79427405802732898</v>
      </c>
      <c r="L88" s="9">
        <f t="shared" si="9"/>
        <v>0.73291134089499677</v>
      </c>
      <c r="M88" s="9">
        <v>3.0981767180925668</v>
      </c>
      <c r="N88" s="9">
        <v>1.1339560144430187E-2</v>
      </c>
      <c r="O88" s="9">
        <v>0.43216162116389611</v>
      </c>
    </row>
    <row r="89" spans="1:15" x14ac:dyDescent="0.2">
      <c r="A89" s="7">
        <v>39904</v>
      </c>
      <c r="B89" s="9">
        <v>1504.869995</v>
      </c>
      <c r="C89" s="9">
        <f t="shared" si="5"/>
        <v>148.73999000000003</v>
      </c>
      <c r="D89" s="9">
        <v>2.0742097473684225</v>
      </c>
      <c r="E89" s="9">
        <f t="shared" si="6"/>
        <v>21510.851097113224</v>
      </c>
      <c r="F89" s="9">
        <v>13322.000818323268</v>
      </c>
      <c r="G89" s="9">
        <v>115.42097217717094</v>
      </c>
      <c r="H89" s="9">
        <f t="shared" si="7"/>
        <v>1.2707030402369159</v>
      </c>
      <c r="I89" s="9">
        <f t="shared" si="8"/>
        <v>2.0517866842936936</v>
      </c>
      <c r="J89" s="9">
        <v>1.0867078471745596E-2</v>
      </c>
      <c r="K89" s="9">
        <v>-0.79427405802732898</v>
      </c>
      <c r="L89" s="9">
        <f t="shared" si="9"/>
        <v>2.6072115776496174</v>
      </c>
      <c r="M89" s="9">
        <v>3.0981767180925668</v>
      </c>
      <c r="N89" s="9">
        <v>1.1339560144430187E-2</v>
      </c>
      <c r="O89" s="9">
        <v>0.43216162116389611</v>
      </c>
    </row>
    <row r="90" spans="1:15" x14ac:dyDescent="0.2">
      <c r="A90" s="7">
        <v>39934</v>
      </c>
      <c r="B90" s="9">
        <v>1719.290039</v>
      </c>
      <c r="C90" s="9">
        <f t="shared" si="5"/>
        <v>214.42004399999996</v>
      </c>
      <c r="D90" s="9">
        <v>2.0742097473684225</v>
      </c>
      <c r="E90" s="9">
        <f t="shared" si="6"/>
        <v>45090.753324446065</v>
      </c>
      <c r="F90" s="9">
        <v>13322.000818323268</v>
      </c>
      <c r="G90" s="9">
        <v>115.42097217717094</v>
      </c>
      <c r="H90" s="9">
        <f t="shared" si="7"/>
        <v>1.8397508723690279</v>
      </c>
      <c r="I90" s="9">
        <f t="shared" si="8"/>
        <v>6.2269740030587428</v>
      </c>
      <c r="J90" s="9">
        <v>1.0867078471745596E-2</v>
      </c>
      <c r="K90" s="9">
        <v>-0.79427405802732898</v>
      </c>
      <c r="L90" s="9">
        <f t="shared" si="9"/>
        <v>11.456080854346579</v>
      </c>
      <c r="M90" s="9">
        <v>3.0981767180925668</v>
      </c>
      <c r="N90" s="9">
        <v>1.1339560144430187E-2</v>
      </c>
      <c r="O90" s="9">
        <v>0.43216162116389611</v>
      </c>
    </row>
    <row r="91" spans="1:15" x14ac:dyDescent="0.2">
      <c r="A91" s="7">
        <v>39965</v>
      </c>
      <c r="B91" s="9">
        <v>1796.089966</v>
      </c>
      <c r="C91" s="9">
        <f t="shared" si="5"/>
        <v>76.799927000000025</v>
      </c>
      <c r="D91" s="9">
        <v>2.0742097473684225</v>
      </c>
      <c r="E91" s="9">
        <f t="shared" si="6"/>
        <v>5583.9328189202433</v>
      </c>
      <c r="F91" s="9">
        <v>13322.000818323268</v>
      </c>
      <c r="G91" s="9">
        <v>115.42097217717094</v>
      </c>
      <c r="H91" s="9">
        <f t="shared" si="7"/>
        <v>0.64741888621357113</v>
      </c>
      <c r="I91" s="9">
        <f t="shared" si="8"/>
        <v>0.27136641226927644</v>
      </c>
      <c r="J91" s="9">
        <v>1.0867078471745596E-2</v>
      </c>
      <c r="K91" s="9">
        <v>-0.79427405802732898</v>
      </c>
      <c r="L91" s="9">
        <f t="shared" si="9"/>
        <v>0.17568774038714774</v>
      </c>
      <c r="M91" s="9">
        <v>3.0981767180925668</v>
      </c>
      <c r="N91" s="9">
        <v>1.1339560144430187E-2</v>
      </c>
      <c r="O91" s="9">
        <v>0.43216162116389611</v>
      </c>
    </row>
    <row r="92" spans="1:15" x14ac:dyDescent="0.2">
      <c r="A92" s="7">
        <v>39995</v>
      </c>
      <c r="B92" s="9">
        <v>1846.119995</v>
      </c>
      <c r="C92" s="9">
        <f t="shared" si="5"/>
        <v>50.030029000000013</v>
      </c>
      <c r="D92" s="9">
        <v>2.0742097473684225</v>
      </c>
      <c r="E92" s="9">
        <f t="shared" si="6"/>
        <v>2299.7606001910708</v>
      </c>
      <c r="F92" s="9">
        <v>13322.000818323268</v>
      </c>
      <c r="G92" s="9">
        <v>115.42097217717094</v>
      </c>
      <c r="H92" s="9">
        <f t="shared" si="7"/>
        <v>0.41548618373287927</v>
      </c>
      <c r="I92" s="9">
        <f t="shared" si="8"/>
        <v>7.1724868381511417E-2</v>
      </c>
      <c r="J92" s="9">
        <v>1.0867078471745596E-2</v>
      </c>
      <c r="K92" s="9">
        <v>-0.79427405802732898</v>
      </c>
      <c r="L92" s="9">
        <f t="shared" si="9"/>
        <v>2.9800691842577234E-2</v>
      </c>
      <c r="M92" s="9">
        <v>3.0981767180925668</v>
      </c>
      <c r="N92" s="9">
        <v>1.1339560144430187E-2</v>
      </c>
      <c r="O92" s="9">
        <v>0.43216162116389611</v>
      </c>
    </row>
    <row r="93" spans="1:15" x14ac:dyDescent="0.2">
      <c r="A93" s="7">
        <v>40026</v>
      </c>
      <c r="B93" s="9">
        <v>1998.349976</v>
      </c>
      <c r="C93" s="9">
        <f t="shared" si="5"/>
        <v>152.22998099999995</v>
      </c>
      <c r="D93" s="9">
        <v>2.0742097473684225</v>
      </c>
      <c r="E93" s="9">
        <f t="shared" si="6"/>
        <v>22546.755640472602</v>
      </c>
      <c r="F93" s="9">
        <v>13322.000818323268</v>
      </c>
      <c r="G93" s="9">
        <v>115.42097217717094</v>
      </c>
      <c r="H93" s="9">
        <f t="shared" si="7"/>
        <v>1.3009401014413806</v>
      </c>
      <c r="I93" s="9">
        <f t="shared" si="8"/>
        <v>2.2017697619224612</v>
      </c>
      <c r="J93" s="9">
        <v>1.0867078471745596E-2</v>
      </c>
      <c r="K93" s="9">
        <v>-0.79427405802732898</v>
      </c>
      <c r="L93" s="9">
        <f t="shared" si="9"/>
        <v>2.8643705774259711</v>
      </c>
      <c r="M93" s="9">
        <v>3.0981767180925668</v>
      </c>
      <c r="N93" s="9">
        <v>1.1339560144430187E-2</v>
      </c>
      <c r="O93" s="9">
        <v>0.43216162116389611</v>
      </c>
    </row>
    <row r="94" spans="1:15" x14ac:dyDescent="0.2">
      <c r="A94" s="7">
        <v>40057</v>
      </c>
      <c r="B94" s="9">
        <v>2001.3000489999999</v>
      </c>
      <c r="C94" s="9">
        <f t="shared" si="5"/>
        <v>2.9500729999999749</v>
      </c>
      <c r="D94" s="9">
        <v>2.0742097473684225</v>
      </c>
      <c r="E94" s="9">
        <f t="shared" si="6"/>
        <v>0.76713643731032255</v>
      </c>
      <c r="F94" s="9">
        <v>13322.000818323268</v>
      </c>
      <c r="G94" s="9">
        <v>115.42097217717094</v>
      </c>
      <c r="H94" s="9">
        <f t="shared" si="7"/>
        <v>7.5884238029732083E-3</v>
      </c>
      <c r="I94" s="9">
        <f t="shared" si="8"/>
        <v>4.36973130417988E-7</v>
      </c>
      <c r="J94" s="9">
        <v>1.0867078471745596E-2</v>
      </c>
      <c r="K94" s="9">
        <v>-0.79427405802732898</v>
      </c>
      <c r="L94" s="9">
        <f t="shared" si="9"/>
        <v>3.315937304123576E-9</v>
      </c>
      <c r="M94" s="9">
        <v>3.0981767180925668</v>
      </c>
      <c r="N94" s="9">
        <v>1.1339560144430187E-2</v>
      </c>
      <c r="O94" s="9">
        <v>0.43216162116389611</v>
      </c>
    </row>
    <row r="95" spans="1:15" x14ac:dyDescent="0.2">
      <c r="A95" s="7">
        <v>40087</v>
      </c>
      <c r="B95" s="9">
        <v>2111.7700199999999</v>
      </c>
      <c r="C95" s="9">
        <f t="shared" si="5"/>
        <v>110.46997099999999</v>
      </c>
      <c r="D95" s="9">
        <v>2.0742097473684225</v>
      </c>
      <c r="E95" s="9">
        <f t="shared" si="6"/>
        <v>11749.641057537501</v>
      </c>
      <c r="F95" s="9">
        <v>13322.000818323268</v>
      </c>
      <c r="G95" s="9">
        <v>115.42097217717094</v>
      </c>
      <c r="H95" s="9">
        <f t="shared" si="7"/>
        <v>0.93913401705059552</v>
      </c>
      <c r="I95" s="9">
        <f t="shared" si="8"/>
        <v>0.82829056654093669</v>
      </c>
      <c r="J95" s="9">
        <v>1.0867078471745596E-2</v>
      </c>
      <c r="K95" s="9">
        <v>-0.79427405802732898</v>
      </c>
      <c r="L95" s="9">
        <f t="shared" si="9"/>
        <v>0.77787584704070356</v>
      </c>
      <c r="M95" s="9">
        <v>3.0981767180925668</v>
      </c>
      <c r="N95" s="9">
        <v>1.1339560144430187E-2</v>
      </c>
      <c r="O95" s="9">
        <v>0.43216162116389611</v>
      </c>
    </row>
    <row r="96" spans="1:15" x14ac:dyDescent="0.2">
      <c r="A96" s="7">
        <v>40118</v>
      </c>
      <c r="B96" s="9">
        <v>2047.420044</v>
      </c>
      <c r="C96" s="9">
        <f t="shared" si="5"/>
        <v>-64.34997599999997</v>
      </c>
      <c r="D96" s="9">
        <v>2.0742097473684225</v>
      </c>
      <c r="E96" s="9">
        <f t="shared" si="6"/>
        <v>4412.172452200899</v>
      </c>
      <c r="F96" s="9">
        <v>13322.000818323268</v>
      </c>
      <c r="G96" s="9">
        <v>115.42097217717094</v>
      </c>
      <c r="H96" s="9">
        <f t="shared" si="7"/>
        <v>-0.57549494250843269</v>
      </c>
      <c r="I96" s="9">
        <f t="shared" si="8"/>
        <v>-0.19060071879174628</v>
      </c>
      <c r="J96" s="9">
        <v>1.0867078471745596E-2</v>
      </c>
      <c r="K96" s="9">
        <v>-0.79427405802732898</v>
      </c>
      <c r="L96" s="9">
        <f t="shared" si="9"/>
        <v>0.10968974970312198</v>
      </c>
      <c r="M96" s="9">
        <v>3.0981767180925668</v>
      </c>
      <c r="N96" s="9">
        <v>1.1339560144430187E-2</v>
      </c>
      <c r="O96" s="9">
        <v>0.43216162116389611</v>
      </c>
    </row>
    <row r="97" spans="1:15" x14ac:dyDescent="0.2">
      <c r="A97" s="7">
        <v>40148</v>
      </c>
      <c r="B97" s="9">
        <v>2162.2299800000001</v>
      </c>
      <c r="C97" s="9">
        <f t="shared" si="5"/>
        <v>114.80993600000011</v>
      </c>
      <c r="D97" s="9">
        <v>2.0742097473684225</v>
      </c>
      <c r="E97" s="9">
        <f t="shared" si="6"/>
        <v>12709.343973708308</v>
      </c>
      <c r="F97" s="9">
        <v>13322.000818323268</v>
      </c>
      <c r="G97" s="9">
        <v>115.42097217717094</v>
      </c>
      <c r="H97" s="9">
        <f t="shared" si="7"/>
        <v>0.97673519921130614</v>
      </c>
      <c r="I97" s="9">
        <f t="shared" si="8"/>
        <v>0.9318167584054694</v>
      </c>
      <c r="J97" s="9">
        <v>1.0867078471745596E-2</v>
      </c>
      <c r="K97" s="9">
        <v>-0.79427405802732898</v>
      </c>
      <c r="L97" s="9">
        <f t="shared" si="9"/>
        <v>0.91013822714959969</v>
      </c>
      <c r="M97" s="9">
        <v>3.0981767180925668</v>
      </c>
      <c r="N97" s="9">
        <v>1.1339560144430187E-2</v>
      </c>
      <c r="O97" s="9">
        <v>0.43216162116389611</v>
      </c>
    </row>
    <row r="98" spans="1:15" x14ac:dyDescent="0.2">
      <c r="C98" s="9">
        <f>SUM(C3:C97)</f>
        <v>197.04992600000014</v>
      </c>
      <c r="D98" s="9"/>
      <c r="E98" s="9">
        <f>SUM(E3:E97)</f>
        <v>1252268.0769223871</v>
      </c>
      <c r="F98" s="9"/>
      <c r="G98" s="9"/>
      <c r="H98" s="9"/>
      <c r="I98" s="9">
        <f>SUM(I3:I97)</f>
        <v>-73.089934897630627</v>
      </c>
      <c r="J98" s="9"/>
      <c r="K98" s="9"/>
      <c r="L98" s="9">
        <f>SUM(L3:L97)</f>
        <v>311.32938970216668</v>
      </c>
      <c r="M98" s="9"/>
      <c r="N98" s="9"/>
      <c r="O98" s="9"/>
    </row>
  </sheetData>
  <mergeCells count="1">
    <mergeCell ref="Q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BT group</vt:lpstr>
      <vt:lpstr>BT86-92</vt:lpstr>
      <vt:lpstr>BT93-01</vt:lpstr>
      <vt:lpstr>BT02-09</vt:lpstr>
      <vt:lpstr>BT10-17</vt:lpstr>
      <vt:lpstr>NASDAQ</vt:lpstr>
      <vt:lpstr>NAS86-92</vt:lpstr>
      <vt:lpstr>NAS93-01</vt:lpstr>
      <vt:lpstr>NAS02-09</vt:lpstr>
      <vt:lpstr>NAS10-17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2020-02-15T11:21:07Z</dcterms:created>
  <dcterms:modified xsi:type="dcterms:W3CDTF">2020-02-17T03:10:29Z</dcterms:modified>
</cp:coreProperties>
</file>