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/Users/guilhermemuniz/OneDrive/UnB/unb/psp5/"/>
    </mc:Choice>
  </mc:AlternateContent>
  <xr:revisionPtr revIDLastSave="0" documentId="8_{A3F8C70A-D620-BD40-97B2-9FE6B560BED5}" xr6:coauthVersionLast="47" xr6:coauthVersionMax="47" xr10:uidLastSave="{00000000-0000-0000-0000-000000000000}"/>
  <bookViews>
    <workbookView xWindow="0" yWindow="0" windowWidth="28800" windowHeight="18000" tabRatio="780" activeTab="2" xr2:uid="{00000000-000D-0000-FFFF-FFFF00000000}"/>
  </bookViews>
  <sheets>
    <sheet name="Roteiro de Teste " sheetId="50" r:id="rId1"/>
    <sheet name="Resultado de Teste" sheetId="47" r:id="rId2"/>
    <sheet name="Dashboard" sheetId="46" r:id="rId3"/>
    <sheet name="Legendas" sheetId="51" r:id="rId4"/>
  </sheets>
  <definedNames>
    <definedName name="_escopoModulo">#REF!</definedName>
    <definedName name="_escopoModuloCol">#REF!</definedName>
    <definedName name="lstRoteiro">#REF!</definedName>
  </definedNames>
  <calcPr calcId="191028"/>
  <customWorkbookViews>
    <customWorkbookView name="leidiane.cardoso - Modo de exibição pessoal" guid="{681A3E79-EF9F-44AC-ACE7-2F3D78BAEC8F}" mergeInterval="0" personalView="1" maximized="1" windowWidth="1436" windowHeight="667" tabRatio="830" activeSheetId="4"/>
    <customWorkbookView name="fernando.silva - Modo de exibição pessoal" guid="{2762FADA-848F-4946-988E-5B88ADC38134}" mergeInterval="0" personalView="1" maximized="1" windowWidth="1436" windowHeight="750" tabRatio="830" activeSheetId="4"/>
    <customWorkbookView name="paulo.silva - Modo de exibição pessoal" guid="{B33C47A9-C7F7-4B74-B853-DFD378B72A25}" mergeInterval="0" personalView="1" maximized="1" windowWidth="1436" windowHeight="729" tabRatio="830" activeSheetId="4"/>
    <customWorkbookView name="vanessa.yumi - Modo de exibição pessoal" guid="{4092FBE0-822D-4EDA-AE18-AA9FF20D3AEB}" mergeInterval="0" personalView="1" maximized="1" windowWidth="1436" windowHeight="702" tabRatio="830" activeSheetId="4"/>
    <customWorkbookView name="douglas.ribeiro - Modo de exibição pessoal" guid="{BC601D17-A7E6-4F65-A745-E42CB6DB6701}" mergeInterval="0" personalView="1" maximized="1" windowWidth="1436" windowHeight="754" tabRatio="830" activeSheetId="4"/>
    <customWorkbookView name="karina.braga - Modo de exibição pessoal" guid="{D2F5F647-0B8C-46D3-AEA6-4EDFA46BB31B}" mergeInterval="0" personalView="1" maximized="1" xWindow="1" yWindow="1" windowWidth="1440" windowHeight="679" tabRatio="830" activeSheetId="4"/>
    <customWorkbookView name="ricardo.souza - Modo de exibição pessoal" guid="{6C4CDB89-5309-41E6-91DA-1BB83EB65A77}" mergeInterval="0" personalView="1" maximized="1" xWindow="1" yWindow="1" windowWidth="1276" windowHeight="499" tabRatio="83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47" l="1"/>
  <c r="A51" i="47"/>
  <c r="A52" i="47"/>
  <c r="A53" i="47"/>
  <c r="A54" i="47"/>
  <c r="B54" i="47" s="1"/>
  <c r="A55" i="47"/>
  <c r="A56" i="47"/>
  <c r="A50" i="47"/>
  <c r="A11" i="47"/>
  <c r="B53" i="47" s="1"/>
  <c r="A12" i="47"/>
  <c r="A13" i="47"/>
  <c r="A14" i="47"/>
  <c r="A15" i="47"/>
  <c r="A16" i="47"/>
  <c r="A10" i="47"/>
  <c r="E17" i="46"/>
  <c r="E18" i="46"/>
  <c r="F18" i="46" s="1"/>
  <c r="E14" i="46"/>
  <c r="F14" i="46" s="1"/>
  <c r="E15" i="46"/>
  <c r="F15" i="46" s="1"/>
  <c r="E16" i="46"/>
  <c r="F16" i="46" s="1"/>
  <c r="B23" i="47"/>
  <c r="A31" i="47"/>
  <c r="B31" i="47" s="1"/>
  <c r="A30" i="47"/>
  <c r="B30" i="47"/>
  <c r="A29" i="47"/>
  <c r="B29" i="47"/>
  <c r="A28" i="47"/>
  <c r="B28" i="47"/>
  <c r="A27" i="47"/>
  <c r="B27" i="47"/>
  <c r="B36" i="47"/>
  <c r="B40" i="47"/>
  <c r="B41" i="47"/>
  <c r="B42" i="47"/>
  <c r="B43" i="47"/>
  <c r="B44" i="47"/>
  <c r="B45" i="47"/>
  <c r="B46" i="47"/>
  <c r="X19" i="46"/>
  <c r="G126" i="46"/>
  <c r="F126" i="46"/>
  <c r="B55" i="47"/>
  <c r="B50" i="47"/>
  <c r="B56" i="47"/>
  <c r="B52" i="47" l="1"/>
  <c r="B51" i="47"/>
  <c r="E19" i="46"/>
  <c r="F17" i="46"/>
  <c r="F19" i="46" s="1"/>
  <c r="D8" i="46" s="1"/>
  <c r="D9" i="46" s="1"/>
  <c r="D10" i="46" s="1"/>
  <c r="X23" i="46" l="1"/>
  <c r="Y27" i="46" s="1"/>
  <c r="X27" i="4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</author>
    <author>Ana Cristina Fernandes Lima (Altran)</author>
  </authors>
  <commentList>
    <comment ref="A8" authorId="0" shapeId="0" xr:uid="{00000000-0006-0000-0100-000001000000}">
      <text>
        <r>
          <rPr>
            <sz val="9"/>
            <color indexed="81"/>
            <rFont val="Times New Roman"/>
            <family val="1"/>
          </rPr>
          <t>Selecionar as telas/funcionalidades que fazem parte do escopo da demanda.</t>
        </r>
      </text>
    </comment>
    <comment ref="A30" authorId="1" shapeId="0" xr:uid="{00000000-0006-0000-0100-000002000000}">
      <text>
        <r>
          <rPr>
            <b/>
            <sz val="9"/>
            <color indexed="81"/>
            <rFont val="Segoe UI"/>
            <charset val="1"/>
          </rPr>
          <t>Não é possível prosseguir no teste, pois ao acessar a funcionalidade já apresenta um defeito.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31" authorId="1" shapeId="0" xr:uid="{00000000-0006-0000-0100-000003000000}">
      <text>
        <r>
          <rPr>
            <b/>
            <sz val="9"/>
            <color indexed="81"/>
            <rFont val="Segoe UI"/>
            <charset val="1"/>
          </rPr>
          <t>O teste foi iniciado e foi identificado um defeito que não permite a conclusão do teste da funcionalidade em sua completude e não permite prosseguir. Gera um obstáculo para conclusão do teste.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Cristina Fernandes Lima (Altran)</author>
  </authors>
  <commentList>
    <comment ref="D6" authorId="0" shapeId="0" xr:uid="{00000000-0006-0000-0200-000001000000}">
      <text>
        <r>
          <rPr>
            <sz val="10"/>
            <rFont val="Arial"/>
          </rPr>
          <t xml:space="preserve">Informe a quantidade de caso de teste mapeados no roteiro de teste. </t>
        </r>
      </text>
    </comment>
    <comment ref="F13" authorId="0" shapeId="0" xr:uid="{00000000-0006-0000-0200-000002000000}">
      <text>
        <r>
          <rPr>
            <sz val="10"/>
            <rFont val="Arial"/>
          </rPr>
          <t>Quantidade de Densidade de Defeitos: 
É um índice de qualidade  geral do teste. Multiplica (Peso x Quantidade)</t>
        </r>
      </text>
    </comment>
  </commentList>
</comments>
</file>

<file path=xl/sharedStrings.xml><?xml version="1.0" encoding="utf-8"?>
<sst xmlns="http://schemas.openxmlformats.org/spreadsheetml/2006/main" count="171" uniqueCount="111">
  <si>
    <t>Resultados de Teste e Indicadores</t>
  </si>
  <si>
    <t>Qt. Caso de Teste</t>
  </si>
  <si>
    <t xml:space="preserve">Caso de teste </t>
  </si>
  <si>
    <t>Roteiro do teste</t>
  </si>
  <si>
    <t>CT001 - Cadastro Inválido</t>
  </si>
  <si>
    <t>1. O ator informa um email inválido
2. O ator seleciona a opção Entrar
3. O sistema verifica se os campos obrigatórios foram preenchidos 
4. O sistema verifica se o campo email apresenta um email válido
5. O sistema exibe a mensagem de erro "Email Inválido˜</t>
  </si>
  <si>
    <t>CT002 - Senha Inválida</t>
  </si>
  <si>
    <t>1. O ator informa uma senha inválida 
2. O ator seleciona a opção Entrar
3. O sistema verifica se os campos obrigatórios foram preenchidos 
4. O sistema verifica se o login do usuário está cadastrado no sistema e se a senha está correta
5. O sistema exibe a mensagem de erro "Login inválido"</t>
  </si>
  <si>
    <t>CT003 - Redefinir senha sem cadastro</t>
  </si>
  <si>
    <t>1. O ator informa o email cadastrado 
2. O ator seleciona a opção Esqueci minha senha
3. O sistema verifica se o campo email foi preenchido 
4. O sistema verifica se o login do usuário está cadastrado no sistema e está correto
5. O sistema exibe a mensagem de erro "Email não cadastrado"</t>
  </si>
  <si>
    <t>CT004 - Nova senha</t>
  </si>
  <si>
    <t>1. O ator recebe o email de alteração de senha
2. O ator seleciona a opção alterar senha
3. O sistema verifica se o campo senha e repetir senha foram preenchidos
4. O sistema verifica se o o campo senha e o campo repetir senha possuem dados iguais
5. O sistema exibe a mensagem de erro "As senhas não correspondem"</t>
  </si>
  <si>
    <t>CT005 - Validar registro de proposta</t>
  </si>
  <si>
    <t>1. O ator acessa a página de registro
2. O ator preenche a ficha de registro de proposta
3. O sistema verifica se os campos obrigatórios foram preenchidos
4. O sistema verifica se o campo de descrição da proposta do projeto não ultrapassa o limite de caracteres
5. O sistema exibe a mensagem de erro "Limite de caracteres excedido"</t>
  </si>
  <si>
    <t>CT006 - Arquivo da proposta grande</t>
  </si>
  <si>
    <t>1. O ator acessa a página de registro
2. O ator anexa um arquivo de imagem maior do que o tamanho perdido
3. O sistema se os campos obrigatórios foram preenchidos
4. O sistema verifica se o arquivo está dentro do tamanho de imagem permitido
5. O sistema exibe a mensagem de erro "Arquivo de imagem muito grande"</t>
  </si>
  <si>
    <t>Deve conter o passo a passo do teste
1. Objetivo
2. Passo a Passo
3. Resultado</t>
  </si>
  <si>
    <t>CT008 - ????</t>
  </si>
  <si>
    <t>CT009 - ????</t>
  </si>
  <si>
    <t>CT0010 - ????</t>
  </si>
  <si>
    <t>CT0011 - ????</t>
  </si>
  <si>
    <t>CT0012 - ????</t>
  </si>
  <si>
    <t>CT0013 - ????</t>
  </si>
  <si>
    <t>CT0014 - ????</t>
  </si>
  <si>
    <t>CT0015- ????</t>
  </si>
  <si>
    <t>CT0016 - ????</t>
  </si>
  <si>
    <t>CT0017 - ????</t>
  </si>
  <si>
    <t>CT0018 - ????</t>
  </si>
  <si>
    <t>CT0019 - ????</t>
  </si>
  <si>
    <t>CT0020 - ????</t>
  </si>
  <si>
    <t>CT0021 - ????</t>
  </si>
  <si>
    <t>CT0022 - ????</t>
  </si>
  <si>
    <t>CT0023 - ????</t>
  </si>
  <si>
    <t>CT0024 - ????</t>
  </si>
  <si>
    <t>Data Início Execução:</t>
  </si>
  <si>
    <t>Data Fim Execução:</t>
  </si>
  <si>
    <t>Executor Responsável:</t>
  </si>
  <si>
    <t xml:space="preserve">Casos de Teste </t>
  </si>
  <si>
    <t>Data de Execução</t>
  </si>
  <si>
    <t>Versão do Sistema</t>
  </si>
  <si>
    <t>Numero do Erro</t>
  </si>
  <si>
    <t>Gravidade</t>
  </si>
  <si>
    <t>Categoria</t>
  </si>
  <si>
    <t xml:space="preserve"> Status</t>
  </si>
  <si>
    <t>Data Envio</t>
  </si>
  <si>
    <t>Data Atualização</t>
  </si>
  <si>
    <t>Observação</t>
  </si>
  <si>
    <t>RELATÓRIOS E FILTROS</t>
  </si>
  <si>
    <t>GERAL</t>
  </si>
  <si>
    <t xml:space="preserve">Casos de teste </t>
  </si>
  <si>
    <t>Qte Defeitos</t>
  </si>
  <si>
    <t>GRAVIDADE</t>
  </si>
  <si>
    <t>CATEGORIA</t>
  </si>
  <si>
    <t>Erro</t>
  </si>
  <si>
    <t>Melhoria</t>
  </si>
  <si>
    <t>STATUS</t>
  </si>
  <si>
    <t>Novo</t>
  </si>
  <si>
    <t>Retorno</t>
  </si>
  <si>
    <t>Em espera</t>
  </si>
  <si>
    <t>Adiado</t>
  </si>
  <si>
    <t>Atribuído</t>
  </si>
  <si>
    <t>Resolvido</t>
  </si>
  <si>
    <t>Fechado</t>
  </si>
  <si>
    <t>Qtd. Defeitos por caso de teste</t>
  </si>
  <si>
    <t xml:space="preserve">Resolvido </t>
  </si>
  <si>
    <t>Percentual de Qualidade</t>
  </si>
  <si>
    <t>Ponteiro</t>
  </si>
  <si>
    <t xml:space="preserve">Quantidade de Caso de teste </t>
  </si>
  <si>
    <t>Percentual de Qualidade = 100%</t>
  </si>
  <si>
    <t>Gráficos de velocimetro</t>
  </si>
  <si>
    <t>Total QDD</t>
  </si>
  <si>
    <t>Percentual de Qualidade = 95% a 99,99%</t>
  </si>
  <si>
    <t xml:space="preserve">Classificação </t>
  </si>
  <si>
    <t>CLASSIFICAÇÃO</t>
  </si>
  <si>
    <t>Peso</t>
  </si>
  <si>
    <t>Quantidade</t>
  </si>
  <si>
    <t>QDD</t>
  </si>
  <si>
    <t>Percentual de Qualidade = 81% a 94,99%</t>
  </si>
  <si>
    <t>Baixa</t>
  </si>
  <si>
    <t>Média</t>
  </si>
  <si>
    <t>Alta</t>
  </si>
  <si>
    <t>Travamento</t>
  </si>
  <si>
    <t>Percentual de Qualidade = Inferior a 81%</t>
  </si>
  <si>
    <t>Obstáculo</t>
  </si>
  <si>
    <t>TOTAL</t>
  </si>
  <si>
    <t>Grau</t>
  </si>
  <si>
    <t>x</t>
  </si>
  <si>
    <t>y</t>
  </si>
  <si>
    <t>RUIM</t>
  </si>
  <si>
    <t>Coordenadas</t>
  </si>
  <si>
    <t>Eixo x</t>
  </si>
  <si>
    <t>Eixo y</t>
  </si>
  <si>
    <t>Base</t>
  </si>
  <si>
    <t>Ponta</t>
  </si>
  <si>
    <t>BOM</t>
  </si>
  <si>
    <t>MUITO BOM</t>
  </si>
  <si>
    <t>ÓTIMO</t>
  </si>
  <si>
    <t xml:space="preserve">Legenda </t>
  </si>
  <si>
    <t xml:space="preserve">Erro aberto </t>
  </si>
  <si>
    <t>Enviado para correção</t>
  </si>
  <si>
    <t>Corrigido e precisa ser retestado novamente para verificar se de fato foi corrigido. (2° ciclo de teste)</t>
  </si>
  <si>
    <t>Erro foi retestado e validado.</t>
  </si>
  <si>
    <t xml:space="preserve">QDD </t>
  </si>
  <si>
    <t>Quantidade de Densidade de Defeitos. 
É um índice de qualidade  geral do teste. Multilplica (Peso x Quantidade)</t>
  </si>
  <si>
    <t>Guilherme Carvalho Muniz</t>
  </si>
  <si>
    <t>caso de teste concluido</t>
  </si>
  <si>
    <t>Funcionalidade não implementada</t>
  </si>
  <si>
    <t>31/11/2021</t>
  </si>
  <si>
    <t>CT007 - Atribuir proposta</t>
  </si>
  <si>
    <t>funcionalidade não completa</t>
  </si>
  <si>
    <t>1. O ator acessa a página de projetos submetidos
2. O ator seleciona um dos projetos
3. O ator verifica os campos preenchidos do projeto
4. O ator verifica se o projeto está de acordo com algum escopo de disciplina psp
5. O sistema exibe a mensagem "Projeto aprovado"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</si>
</sst>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0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Trebuchet MS"/>
      <family val="2"/>
    </font>
    <font>
      <sz val="8"/>
      <name val="Trebuchet MS"/>
      <family val="2"/>
    </font>
    <font>
      <sz val="9"/>
      <color indexed="81"/>
      <name val="Times New Roman"/>
      <family val="1"/>
    </font>
    <font>
      <b/>
      <sz val="9"/>
      <color indexed="9"/>
      <name val="Arial"/>
      <family val="2"/>
    </font>
    <font>
      <b/>
      <sz val="9"/>
      <color indexed="9"/>
      <name val="Trebuchet MS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8"/>
      <color theme="1"/>
      <name val="Arial"/>
      <family val="2"/>
    </font>
    <font>
      <sz val="8"/>
      <color theme="1" tint="0.14999847407452621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mediumGray">
        <fgColor theme="0"/>
        <bgColor theme="3" tint="0.79998168889431442"/>
      </patternFill>
    </fill>
    <fill>
      <patternFill patternType="solid">
        <fgColor rgb="FFC0C0C0"/>
        <bgColor indexed="64"/>
      </patternFill>
    </fill>
    <fill>
      <patternFill patternType="solid">
        <fgColor rgb="FFFFCA21"/>
        <bgColor indexed="64"/>
      </patternFill>
    </fill>
    <fill>
      <patternFill patternType="lightGray">
        <fgColor theme="0"/>
        <bgColor rgb="FFFFFFD1"/>
      </patternFill>
    </fill>
    <fill>
      <patternFill patternType="solid">
        <fgColor rgb="FFFFFFD1"/>
        <bgColor theme="0"/>
      </patternFill>
    </fill>
    <fill>
      <patternFill patternType="solid">
        <fgColor rgb="FFC5D9F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4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18" fillId="3" borderId="39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40" applyNumberFormat="0" applyFill="0" applyAlignment="0" applyProtection="0"/>
  </cellStyleXfs>
  <cellXfs count="178">
    <xf numFmtId="0" fontId="0" fillId="0" borderId="0" xfId="0"/>
    <xf numFmtId="0" fontId="0" fillId="2" borderId="0" xfId="0" applyFill="1"/>
    <xf numFmtId="0" fontId="0" fillId="2" borderId="0" xfId="0" applyFill="1" applyBorder="1"/>
    <xf numFmtId="0" fontId="6" fillId="2" borderId="0" xfId="0" applyFont="1" applyFill="1" applyBorder="1" applyAlignment="1"/>
    <xf numFmtId="0" fontId="2" fillId="2" borderId="0" xfId="0" applyFont="1" applyFill="1" applyBorder="1"/>
    <xf numFmtId="0" fontId="2" fillId="2" borderId="0" xfId="0" applyFont="1" applyFill="1"/>
    <xf numFmtId="0" fontId="7" fillId="4" borderId="0" xfId="0" applyFont="1" applyFill="1" applyBorder="1" applyProtection="1">
      <protection locked="0"/>
    </xf>
    <xf numFmtId="0" fontId="0" fillId="4" borderId="0" xfId="0" applyFill="1" applyAlignment="1" applyProtection="1">
      <alignment wrapText="1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wrapText="1"/>
      <protection locked="0"/>
    </xf>
    <xf numFmtId="0" fontId="0" fillId="2" borderId="0" xfId="0" applyFill="1" applyProtection="1"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/>
    <xf numFmtId="0" fontId="0" fillId="2" borderId="0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0" xfId="0" applyFont="1"/>
    <xf numFmtId="0" fontId="6" fillId="0" borderId="0" xfId="0" applyFont="1"/>
    <xf numFmtId="9" fontId="6" fillId="0" borderId="0" xfId="0" applyNumberFormat="1" applyFont="1"/>
    <xf numFmtId="0" fontId="0" fillId="2" borderId="41" xfId="0" applyFill="1" applyBorder="1"/>
    <xf numFmtId="0" fontId="21" fillId="4" borderId="0" xfId="0" applyFont="1" applyFill="1"/>
    <xf numFmtId="0" fontId="8" fillId="4" borderId="2" xfId="0" applyFont="1" applyFill="1" applyBorder="1" applyAlignment="1" applyProtection="1">
      <alignment horizontal="center"/>
    </xf>
    <xf numFmtId="0" fontId="5" fillId="4" borderId="0" xfId="0" applyNumberFormat="1" applyFont="1" applyFill="1" applyBorder="1" applyAlignment="1" applyProtection="1">
      <alignment horizontal="center" vertical="center"/>
      <protection locked="0"/>
    </xf>
    <xf numFmtId="9" fontId="5" fillId="4" borderId="0" xfId="0" applyNumberFormat="1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Border="1" applyAlignment="1" applyProtection="1">
      <alignment horizontal="center" vertical="center" wrapText="1"/>
    </xf>
    <xf numFmtId="14" fontId="8" fillId="4" borderId="0" xfId="0" applyNumberFormat="1" applyFont="1" applyFill="1" applyBorder="1" applyAlignment="1">
      <alignment horizontal="center" vertical="center"/>
    </xf>
    <xf numFmtId="9" fontId="5" fillId="4" borderId="0" xfId="0" applyNumberFormat="1" applyFont="1" applyFill="1" applyBorder="1" applyProtection="1">
      <protection locked="0"/>
    </xf>
    <xf numFmtId="0" fontId="22" fillId="4" borderId="0" xfId="0" applyFont="1" applyFill="1"/>
    <xf numFmtId="0" fontId="22" fillId="0" borderId="0" xfId="0" applyFont="1"/>
    <xf numFmtId="0" fontId="21" fillId="0" borderId="0" xfId="0" applyFont="1" applyFill="1" applyBorder="1"/>
    <xf numFmtId="9" fontId="21" fillId="0" borderId="0" xfId="11" applyFont="1" applyFill="1" applyBorder="1"/>
    <xf numFmtId="0" fontId="19" fillId="0" borderId="0" xfId="0" applyFont="1" applyFill="1" applyBorder="1"/>
    <xf numFmtId="0" fontId="23" fillId="0" borderId="0" xfId="0" applyFont="1"/>
    <xf numFmtId="0" fontId="23" fillId="4" borderId="0" xfId="0" applyFont="1" applyFill="1"/>
    <xf numFmtId="9" fontId="0" fillId="0" borderId="0" xfId="10" applyFont="1"/>
    <xf numFmtId="0" fontId="0" fillId="2" borderId="3" xfId="0" applyFill="1" applyBorder="1"/>
    <xf numFmtId="0" fontId="0" fillId="2" borderId="4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12" fillId="4" borderId="0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5" fillId="6" borderId="8" xfId="2" applyFont="1" applyFill="1" applyBorder="1" applyAlignment="1" applyProtection="1">
      <alignment horizontal="left" vertical="center"/>
    </xf>
    <xf numFmtId="0" fontId="15" fillId="6" borderId="10" xfId="2" applyFont="1" applyFill="1" applyBorder="1" applyAlignment="1" applyProtection="1">
      <alignment horizontal="left" vertical="center"/>
    </xf>
    <xf numFmtId="0" fontId="15" fillId="6" borderId="11" xfId="2" applyFont="1" applyFill="1" applyBorder="1" applyAlignment="1" applyProtection="1">
      <alignment horizontal="left" vertical="center"/>
    </xf>
    <xf numFmtId="0" fontId="11" fillId="7" borderId="12" xfId="2" applyFont="1" applyFill="1" applyBorder="1" applyAlignment="1">
      <alignment horizontal="center" vertical="center"/>
    </xf>
    <xf numFmtId="1" fontId="12" fillId="8" borderId="13" xfId="2" applyNumberFormat="1" applyFont="1" applyFill="1" applyBorder="1" applyAlignment="1" applyProtection="1">
      <alignment horizontal="center" vertical="center" wrapText="1"/>
      <protection locked="0"/>
    </xf>
    <xf numFmtId="1" fontId="12" fillId="8" borderId="13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Border="1"/>
    <xf numFmtId="0" fontId="21" fillId="4" borderId="0" xfId="0" applyFont="1" applyFill="1" applyBorder="1"/>
    <xf numFmtId="0" fontId="11" fillId="7" borderId="8" xfId="2" applyFont="1" applyFill="1" applyBorder="1" applyAlignment="1">
      <alignment horizontal="center" vertical="center"/>
    </xf>
    <xf numFmtId="0" fontId="10" fillId="9" borderId="14" xfId="2" applyFont="1" applyFill="1" applyBorder="1" applyAlignment="1">
      <alignment vertical="center" wrapText="1"/>
    </xf>
    <xf numFmtId="0" fontId="10" fillId="9" borderId="15" xfId="2" applyFont="1" applyFill="1" applyBorder="1" applyAlignment="1">
      <alignment vertical="center" wrapText="1"/>
    </xf>
    <xf numFmtId="0" fontId="10" fillId="9" borderId="16" xfId="2" applyFont="1" applyFill="1" applyBorder="1" applyAlignment="1">
      <alignment vertical="center" wrapText="1"/>
    </xf>
    <xf numFmtId="0" fontId="21" fillId="0" borderId="0" xfId="0" applyFont="1" applyBorder="1"/>
    <xf numFmtId="2" fontId="21" fillId="0" borderId="0" xfId="0" applyNumberFormat="1" applyFont="1" applyBorder="1"/>
    <xf numFmtId="0" fontId="21" fillId="0" borderId="0" xfId="0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164" fontId="21" fillId="0" borderId="0" xfId="0" applyNumberFormat="1" applyFont="1" applyBorder="1"/>
    <xf numFmtId="2" fontId="21" fillId="0" borderId="0" xfId="0" applyNumberFormat="1" applyFont="1" applyBorder="1" applyAlignment="1">
      <alignment horizontal="center"/>
    </xf>
    <xf numFmtId="0" fontId="2" fillId="6" borderId="16" xfId="2" applyFill="1" applyBorder="1" applyAlignment="1" applyProtection="1"/>
    <xf numFmtId="0" fontId="2" fillId="6" borderId="15" xfId="2" applyFill="1" applyBorder="1" applyAlignment="1" applyProtection="1"/>
    <xf numFmtId="0" fontId="2" fillId="6" borderId="14" xfId="2" applyFill="1" applyBorder="1" applyAlignment="1" applyProtection="1"/>
    <xf numFmtId="0" fontId="7" fillId="4" borderId="2" xfId="0" applyFont="1" applyFill="1" applyBorder="1" applyProtection="1">
      <protection locked="0"/>
    </xf>
    <xf numFmtId="0" fontId="7" fillId="4" borderId="17" xfId="0" applyFont="1" applyFill="1" applyBorder="1" applyProtection="1">
      <protection locked="0"/>
    </xf>
    <xf numFmtId="0" fontId="0" fillId="4" borderId="17" xfId="0" applyFill="1" applyBorder="1" applyAlignment="1" applyProtection="1">
      <alignment wrapText="1"/>
      <protection locked="0"/>
    </xf>
    <xf numFmtId="0" fontId="2" fillId="2" borderId="0" xfId="0" applyFont="1" applyFill="1" applyBorder="1" applyAlignment="1">
      <alignment horizontal="center" vertical="center"/>
    </xf>
    <xf numFmtId="0" fontId="2" fillId="2" borderId="17" xfId="0" applyFont="1" applyFill="1" applyBorder="1"/>
    <xf numFmtId="0" fontId="2" fillId="2" borderId="2" xfId="0" applyFont="1" applyFill="1" applyBorder="1"/>
    <xf numFmtId="0" fontId="0" fillId="2" borderId="17" xfId="0" applyFill="1" applyBorder="1"/>
    <xf numFmtId="0" fontId="0" fillId="4" borderId="17" xfId="0" applyFill="1" applyBorder="1"/>
    <xf numFmtId="0" fontId="12" fillId="5" borderId="18" xfId="0" applyFont="1" applyFill="1" applyBorder="1" applyAlignment="1" applyProtection="1">
      <alignment vertical="center"/>
    </xf>
    <xf numFmtId="0" fontId="12" fillId="5" borderId="19" xfId="0" applyFont="1" applyFill="1" applyBorder="1" applyAlignment="1" applyProtection="1">
      <alignment vertical="center"/>
    </xf>
    <xf numFmtId="0" fontId="14" fillId="6" borderId="14" xfId="6" applyFont="1" applyFill="1" applyBorder="1" applyAlignment="1" applyProtection="1">
      <alignment vertical="center"/>
    </xf>
    <xf numFmtId="0" fontId="14" fillId="6" borderId="15" xfId="6" applyFont="1" applyFill="1" applyBorder="1" applyAlignment="1" applyProtection="1">
      <alignment vertical="center"/>
    </xf>
    <xf numFmtId="0" fontId="14" fillId="6" borderId="16" xfId="6" applyFont="1" applyFill="1" applyBorder="1" applyAlignment="1" applyProtection="1">
      <alignment vertical="center"/>
    </xf>
    <xf numFmtId="0" fontId="12" fillId="5" borderId="20" xfId="0" applyFont="1" applyFill="1" applyBorder="1" applyAlignment="1" applyProtection="1">
      <alignment vertical="center" wrapText="1"/>
    </xf>
    <xf numFmtId="0" fontId="12" fillId="5" borderId="21" xfId="0" applyFont="1" applyFill="1" applyBorder="1" applyAlignment="1" applyProtection="1">
      <alignment vertical="center" wrapText="1"/>
    </xf>
    <xf numFmtId="0" fontId="12" fillId="5" borderId="22" xfId="0" applyFont="1" applyFill="1" applyBorder="1" applyAlignment="1" applyProtection="1">
      <alignment vertical="center" wrapText="1"/>
    </xf>
    <xf numFmtId="0" fontId="12" fillId="5" borderId="23" xfId="0" applyFont="1" applyFill="1" applyBorder="1" applyAlignment="1" applyProtection="1">
      <alignment vertical="center" wrapText="1"/>
    </xf>
    <xf numFmtId="1" fontId="12" fillId="8" borderId="7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Border="1" applyProtection="1">
      <protection locked="0"/>
    </xf>
    <xf numFmtId="0" fontId="8" fillId="4" borderId="0" xfId="0" applyFont="1" applyFill="1" applyBorder="1" applyAlignment="1" applyProtection="1">
      <alignment horizontal="center"/>
    </xf>
    <xf numFmtId="0" fontId="12" fillId="5" borderId="7" xfId="0" applyFont="1" applyFill="1" applyBorder="1" applyAlignment="1" applyProtection="1">
      <alignment horizontal="center" vertical="center" wrapText="1"/>
    </xf>
    <xf numFmtId="14" fontId="12" fillId="5" borderId="7" xfId="0" applyNumberFormat="1" applyFont="1" applyFill="1" applyBorder="1" applyAlignment="1" applyProtection="1">
      <alignment horizontal="center" vertical="center" wrapText="1"/>
    </xf>
    <xf numFmtId="0" fontId="12" fillId="5" borderId="24" xfId="0" applyFont="1" applyFill="1" applyBorder="1" applyAlignment="1" applyProtection="1">
      <alignment vertical="center" wrapText="1"/>
    </xf>
    <xf numFmtId="1" fontId="12" fillId="8" borderId="13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25" xfId="0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23" fillId="0" borderId="0" xfId="0" quotePrefix="1" applyFont="1"/>
    <xf numFmtId="0" fontId="7" fillId="0" borderId="0" xfId="0" applyFont="1"/>
    <xf numFmtId="0" fontId="10" fillId="10" borderId="7" xfId="2" applyFont="1" applyFill="1" applyBorder="1" applyAlignment="1">
      <alignment horizontal="center" vertical="center"/>
    </xf>
    <xf numFmtId="0" fontId="7" fillId="0" borderId="0" xfId="2" applyFont="1" applyAlignment="1">
      <alignment horizontal="left" vertical="center"/>
    </xf>
    <xf numFmtId="164" fontId="10" fillId="11" borderId="7" xfId="10" applyNumberFormat="1" applyFont="1" applyFill="1" applyBorder="1" applyAlignment="1" applyProtection="1">
      <alignment horizontal="center" vertical="center" wrapText="1"/>
    </xf>
    <xf numFmtId="0" fontId="7" fillId="0" borderId="0" xfId="0" quotePrefix="1" applyFont="1"/>
    <xf numFmtId="165" fontId="10" fillId="11" borderId="7" xfId="10" applyNumberFormat="1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 applyAlignment="1">
      <alignment horizontal="center"/>
    </xf>
    <xf numFmtId="9" fontId="10" fillId="12" borderId="7" xfId="10" applyFont="1" applyFill="1" applyBorder="1" applyAlignment="1" applyProtection="1">
      <alignment horizontal="center" vertical="center"/>
    </xf>
    <xf numFmtId="0" fontId="24" fillId="0" borderId="0" xfId="0" applyFont="1"/>
    <xf numFmtId="0" fontId="25" fillId="0" borderId="0" xfId="0" applyFont="1"/>
    <xf numFmtId="0" fontId="10" fillId="7" borderId="16" xfId="2" applyFont="1" applyFill="1" applyBorder="1" applyAlignment="1">
      <alignment vertical="center"/>
    </xf>
    <xf numFmtId="0" fontId="10" fillId="7" borderId="15" xfId="2" applyFont="1" applyFill="1" applyBorder="1" applyAlignment="1">
      <alignment vertical="center"/>
    </xf>
    <xf numFmtId="0" fontId="10" fillId="7" borderId="7" xfId="2" applyFont="1" applyFill="1" applyBorder="1" applyAlignment="1">
      <alignment horizontal="center" vertical="center"/>
    </xf>
    <xf numFmtId="164" fontId="7" fillId="4" borderId="7" xfId="0" applyNumberFormat="1" applyFont="1" applyFill="1" applyBorder="1" applyAlignment="1" applyProtection="1">
      <alignment horizontal="center" vertical="center" wrapText="1"/>
    </xf>
    <xf numFmtId="0" fontId="7" fillId="5" borderId="7" xfId="0" applyFont="1" applyFill="1" applyBorder="1" applyAlignment="1" applyProtection="1">
      <alignment horizontal="center" vertical="center" wrapText="1"/>
    </xf>
    <xf numFmtId="164" fontId="7" fillId="5" borderId="7" xfId="0" applyNumberFormat="1" applyFont="1" applyFill="1" applyBorder="1" applyAlignment="1" applyProtection="1">
      <alignment horizontal="center" vertical="center" wrapText="1"/>
    </xf>
    <xf numFmtId="1" fontId="10" fillId="7" borderId="7" xfId="2" applyNumberFormat="1" applyFont="1" applyFill="1" applyBorder="1" applyAlignment="1">
      <alignment horizontal="center" vertical="center"/>
    </xf>
    <xf numFmtId="164" fontId="10" fillId="7" borderId="14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wrapText="1"/>
    </xf>
    <xf numFmtId="14" fontId="12" fillId="8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Border="1"/>
    <xf numFmtId="0" fontId="26" fillId="4" borderId="0" xfId="0" applyFont="1" applyFill="1" applyBorder="1"/>
    <xf numFmtId="0" fontId="22" fillId="2" borderId="0" xfId="0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" fontId="1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</xf>
    <xf numFmtId="1" fontId="12" fillId="8" borderId="45" xfId="2" applyNumberFormat="1" applyFont="1" applyFill="1" applyBorder="1" applyAlignment="1" applyProtection="1">
      <alignment horizontal="left" vertical="center" wrapText="1"/>
      <protection locked="0"/>
    </xf>
    <xf numFmtId="0" fontId="12" fillId="5" borderId="46" xfId="0" applyFont="1" applyFill="1" applyBorder="1" applyAlignment="1" applyProtection="1">
      <alignment horizontal="center" vertical="center" wrapText="1"/>
    </xf>
    <xf numFmtId="1" fontId="12" fillId="8" borderId="47" xfId="2" applyNumberFormat="1" applyFont="1" applyFill="1" applyBorder="1" applyAlignment="1" applyProtection="1">
      <alignment horizontal="left" vertical="center" wrapText="1"/>
      <protection locked="0"/>
    </xf>
    <xf numFmtId="0" fontId="12" fillId="5" borderId="48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/>
    </xf>
    <xf numFmtId="0" fontId="3" fillId="13" borderId="7" xfId="0" applyFont="1" applyFill="1" applyBorder="1" applyAlignment="1">
      <alignment horizontal="center" vertical="center"/>
    </xf>
    <xf numFmtId="0" fontId="27" fillId="4" borderId="16" xfId="0" applyFont="1" applyFill="1" applyBorder="1" applyAlignment="1" applyProtection="1">
      <alignment horizontal="center" vertical="center" wrapText="1"/>
    </xf>
    <xf numFmtId="0" fontId="27" fillId="4" borderId="15" xfId="0" applyFont="1" applyFill="1" applyBorder="1" applyAlignment="1" applyProtection="1">
      <alignment horizontal="center" vertical="center" wrapText="1"/>
    </xf>
    <xf numFmtId="0" fontId="27" fillId="4" borderId="14" xfId="0" applyFont="1" applyFill="1" applyBorder="1" applyAlignment="1" applyProtection="1">
      <alignment horizontal="center" vertical="center" wrapText="1"/>
    </xf>
    <xf numFmtId="0" fontId="28" fillId="6" borderId="43" xfId="2" applyFont="1" applyFill="1" applyBorder="1" applyAlignment="1">
      <alignment horizontal="center" vertical="center"/>
    </xf>
    <xf numFmtId="0" fontId="28" fillId="6" borderId="44" xfId="2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2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4" fillId="6" borderId="16" xfId="6" applyFont="1" applyFill="1" applyBorder="1" applyAlignment="1" applyProtection="1">
      <alignment horizontal="center" vertical="center"/>
    </xf>
    <xf numFmtId="0" fontId="14" fillId="6" borderId="15" xfId="6" applyFont="1" applyFill="1" applyBorder="1" applyAlignment="1" applyProtection="1">
      <alignment horizontal="center" vertical="center"/>
    </xf>
    <xf numFmtId="0" fontId="14" fillId="6" borderId="14" xfId="6" applyFont="1" applyFill="1" applyBorder="1" applyAlignment="1" applyProtection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27" fillId="4" borderId="7" xfId="0" applyFont="1" applyFill="1" applyBorder="1" applyAlignment="1" applyProtection="1">
      <alignment horizontal="center" vertical="center" wrapText="1"/>
    </xf>
    <xf numFmtId="0" fontId="10" fillId="9" borderId="29" xfId="0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7" fillId="8" borderId="16" xfId="2" applyNumberFormat="1" applyFont="1" applyFill="1" applyBorder="1" applyAlignment="1" applyProtection="1">
      <alignment horizontal="left" vertical="center"/>
      <protection locked="0"/>
    </xf>
    <xf numFmtId="1" fontId="7" fillId="8" borderId="14" xfId="2" applyNumberFormat="1" applyFont="1" applyFill="1" applyBorder="1" applyAlignment="1" applyProtection="1">
      <alignment horizontal="left" vertical="center"/>
      <protection locked="0"/>
    </xf>
    <xf numFmtId="0" fontId="10" fillId="7" borderId="16" xfId="2" applyFont="1" applyFill="1" applyBorder="1" applyAlignment="1">
      <alignment horizontal="center" vertical="center"/>
    </xf>
    <xf numFmtId="0" fontId="10" fillId="7" borderId="15" xfId="2" applyFont="1" applyFill="1" applyBorder="1" applyAlignment="1">
      <alignment horizontal="center" vertical="center"/>
    </xf>
    <xf numFmtId="0" fontId="10" fillId="7" borderId="14" xfId="2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9" fontId="10" fillId="7" borderId="7" xfId="10" applyFont="1" applyFill="1" applyBorder="1" applyAlignment="1" applyProtection="1">
      <alignment horizontal="left" vertical="center" wrapText="1"/>
    </xf>
    <xf numFmtId="0" fontId="28" fillId="6" borderId="16" xfId="2" applyFont="1" applyFill="1" applyBorder="1" applyAlignment="1">
      <alignment horizontal="center" vertical="center"/>
    </xf>
    <xf numFmtId="0" fontId="28" fillId="6" borderId="15" xfId="2" applyFont="1" applyFill="1" applyBorder="1" applyAlignment="1">
      <alignment horizontal="center" vertical="center"/>
    </xf>
    <xf numFmtId="0" fontId="28" fillId="6" borderId="14" xfId="2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center"/>
    </xf>
    <xf numFmtId="14" fontId="12" fillId="5" borderId="9" xfId="0" applyNumberFormat="1" applyFont="1" applyFill="1" applyBorder="1" applyAlignment="1" applyProtection="1">
      <alignment vertical="center"/>
    </xf>
    <xf numFmtId="14" fontId="12" fillId="5" borderId="26" xfId="0" applyNumberFormat="1" applyFont="1" applyFill="1" applyBorder="1" applyAlignment="1" applyProtection="1">
      <alignment vertical="center"/>
    </xf>
  </cellXfs>
  <cellStyles count="17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  <cellStyle name="Normal 2 4" xfId="4" xr:uid="{00000000-0005-0000-0000-000004000000}"/>
    <cellStyle name="Normal 2 5" xfId="5" xr:uid="{00000000-0005-0000-0000-000005000000}"/>
    <cellStyle name="Normal 3" xfId="6" xr:uid="{00000000-0005-0000-0000-000006000000}"/>
    <cellStyle name="Normal 4" xfId="7" xr:uid="{00000000-0005-0000-0000-000007000000}"/>
    <cellStyle name="Nota 2" xfId="8" xr:uid="{00000000-0005-0000-0000-000008000000}"/>
    <cellStyle name="Percent 2" xfId="9" xr:uid="{00000000-0005-0000-0000-00000A000000}"/>
    <cellStyle name="Porcentagem" xfId="10" builtinId="5"/>
    <cellStyle name="Porcentagem 2" xfId="11" xr:uid="{00000000-0005-0000-0000-00000B000000}"/>
    <cellStyle name="Porcentagem 2 2" xfId="12" xr:uid="{00000000-0005-0000-0000-00000C000000}"/>
    <cellStyle name="Porcentagem 2 3" xfId="13" xr:uid="{00000000-0005-0000-0000-00000D000000}"/>
    <cellStyle name="Porcentagem 3" xfId="14" xr:uid="{00000000-0005-0000-0000-00000E000000}"/>
    <cellStyle name="Porcentagem 4" xfId="15" xr:uid="{00000000-0005-0000-0000-00000F000000}"/>
    <cellStyle name="Total" xfId="16" builtinId="25" customBuiltin="1"/>
  </cellStyles>
  <dxfs count="5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Light16"/>
  <colors>
    <mruColors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Qtd. Defeitos por Casos de Teste </a:t>
            </a:r>
          </a:p>
        </c:rich>
      </c:tx>
      <c:layout>
        <c:manualLayout>
          <c:xMode val="edge"/>
          <c:yMode val="edge"/>
          <c:x val="0.16802664553994406"/>
          <c:y val="2.273699412027645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'Resultado de Teste'!$A$50:$A$56</c:f>
              <c:strCache>
                <c:ptCount val="7"/>
                <c:pt idx="0">
                  <c:v>CT001 - Cadastro Inválido</c:v>
                </c:pt>
                <c:pt idx="1">
                  <c:v>CT002 - Senha Inválida</c:v>
                </c:pt>
                <c:pt idx="2">
                  <c:v>CT003 - Redefinir senha sem cadastro</c:v>
                </c:pt>
                <c:pt idx="3">
                  <c:v>CT004 - Nova senha</c:v>
                </c:pt>
                <c:pt idx="4">
                  <c:v>CT005 - Validar registro de proposta</c:v>
                </c:pt>
                <c:pt idx="5">
                  <c:v>CT006 - Arquivo da proposta grande</c:v>
                </c:pt>
                <c:pt idx="6">
                  <c:v>CT007 - Atribuir proposta</c:v>
                </c:pt>
              </c:strCache>
            </c:strRef>
          </c:cat>
          <c:val>
            <c:numRef>
              <c:f>'Resultado de Teste'!$B$50:$B$56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9-4F80-94C0-9A86C5D2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44447232"/>
        <c:axId val="1"/>
      </c:barChart>
      <c:catAx>
        <c:axId val="14444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4447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Defeitos  por Categoria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C5E2-4294-B1BE-C5282F1A4D3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5E2-4294-B1BE-C5282F1A4D3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'Resultado de Teste'!$A$35:$A$36</c:f>
              <c:strCache>
                <c:ptCount val="2"/>
                <c:pt idx="0">
                  <c:v>Erro</c:v>
                </c:pt>
                <c:pt idx="1">
                  <c:v>Melhoria</c:v>
                </c:pt>
              </c:strCache>
            </c:strRef>
          </c:cat>
          <c:val>
            <c:numRef>
              <c:f>'Resultado de Teste'!$B$35:$B$36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2-4294-B1BE-C5282F1A4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446400"/>
        <c:axId val="1"/>
      </c:barChart>
      <c:catAx>
        <c:axId val="14444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4446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Defeitos por Status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109-4712-AFBB-BA3F42468E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09-4712-AFBB-BA3F42468E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09-4712-AFBB-BA3F42468ED7}"/>
              </c:ext>
            </c:extLst>
          </c:dPt>
          <c:dPt>
            <c:idx val="3"/>
            <c:invertIfNegative val="0"/>
            <c:bubble3D val="0"/>
            <c:spPr>
              <a:solidFill>
                <a:srgbClr val="EAB2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109-4712-AFBB-BA3F42468ED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6109-4712-AFBB-BA3F42468ED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09-4712-AFBB-BA3F42468ED7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109-4712-AFBB-BA3F42468ED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'Resultado de Teste'!$A$40:$A$46</c:f>
              <c:strCache>
                <c:ptCount val="4"/>
                <c:pt idx="0">
                  <c:v>Novo</c:v>
                </c:pt>
                <c:pt idx="1">
                  <c:v>Atribuído</c:v>
                </c:pt>
                <c:pt idx="2">
                  <c:v>Resolvido</c:v>
                </c:pt>
                <c:pt idx="3">
                  <c:v>Fechado</c:v>
                </c:pt>
              </c:strCache>
            </c:strRef>
          </c:cat>
          <c:val>
            <c:numRef>
              <c:f>'Resultado de Teste'!$B$40:$B$46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9-4712-AFBB-BA3F4246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44445152"/>
        <c:axId val="1"/>
      </c:barChart>
      <c:catAx>
        <c:axId val="14444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4445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Defeitos  por Gravidade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CE2-4D6C-81E4-497C67D807F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CE2-4D6C-81E4-497C67D807FF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5CE2-4D6C-81E4-497C67D807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E2-4D6C-81E4-497C67D807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CE2-4D6C-81E4-497C67D80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'Resultado de Teste'!$A$27:$A$31</c:f>
              <c:strCache>
                <c:ptCount val="5"/>
                <c:pt idx="0">
                  <c:v>Baixa</c:v>
                </c:pt>
                <c:pt idx="1">
                  <c:v>Média</c:v>
                </c:pt>
                <c:pt idx="2">
                  <c:v>Alta</c:v>
                </c:pt>
                <c:pt idx="3">
                  <c:v>Travamento</c:v>
                </c:pt>
                <c:pt idx="4">
                  <c:v>Obstáculo</c:v>
                </c:pt>
              </c:strCache>
            </c:strRef>
          </c:cat>
          <c:val>
            <c:numRef>
              <c:f>'Resultado de Teste'!$B$27:$B$31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E2-4D6C-81E4-497C67D80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44443488"/>
        <c:axId val="1"/>
      </c:barChart>
      <c:catAx>
        <c:axId val="1444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4444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Qtd. Caso de teste X Qtd. Defeitos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177850169745671"/>
          <c:y val="0"/>
          <c:w val="0.66606807497360954"/>
          <c:h val="1"/>
        </c:manualLayout>
      </c:layout>
      <c:ofPieChart>
        <c:ofPieType val="pie"/>
        <c:varyColors val="1"/>
        <c:ser>
          <c:idx val="0"/>
          <c:order val="0"/>
          <c:tx>
            <c:strRef>
              <c:f>'Resultado de Teste'!$A$33:$B$33</c:f>
              <c:strCache>
                <c:ptCount val="1"/>
                <c:pt idx="0">
                  <c:v>CATEGORIA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0-3BC8-4788-8B4D-7DB75C3FAA7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1-3BC8-4788-8B4D-7DB75C3FAA7D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3BC8-4788-8B4D-7DB75C3FAA7D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C8-4788-8B4D-7DB75C3FAA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 de Teste'!$A$35:$A$36</c:f>
              <c:strCache>
                <c:ptCount val="2"/>
                <c:pt idx="0">
                  <c:v>Erro</c:v>
                </c:pt>
                <c:pt idx="1">
                  <c:v>Melhoria</c:v>
                </c:pt>
              </c:strCache>
            </c:strRef>
          </c:cat>
          <c:val>
            <c:numRef>
              <c:f>'Resultado de Teste'!$B$35:$B$36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8-4788-8B4D-7DB75C3F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125"/>
        <c:serLines>
          <c:spPr>
            <a:ln>
              <a:solidFill>
                <a:schemeClr val="bg1">
                  <a:lumMod val="65000"/>
                </a:schemeClr>
              </a:solidFill>
            </a:ln>
          </c:spPr>
        </c:serLines>
      </c:of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8835736819504414"/>
          <c:y val="0.56508660441624414"/>
          <c:w val="0.21378751216696801"/>
          <c:h val="8.2194415187817324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Percentual de Qualidade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42201595661469"/>
          <c:y val="0.25764831901978841"/>
          <c:w val="0.65520594693875189"/>
          <c:h val="0.708373016618746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81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0-B2BC-4F10-9D41-60CFE0BC1E29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FF00">
                      <a:shade val="30000"/>
                      <a:satMod val="115000"/>
                    </a:srgbClr>
                  </a:gs>
                  <a:gs pos="50000">
                    <a:srgbClr val="FFFF00">
                      <a:shade val="67500"/>
                      <a:satMod val="115000"/>
                    </a:srgbClr>
                  </a:gs>
                  <a:gs pos="100000">
                    <a:srgbClr val="FFFF00">
                      <a:shade val="100000"/>
                      <a:satMod val="115000"/>
                    </a:srgbClr>
                  </a:gs>
                </a:gsLst>
                <a:path path="circle">
                  <a:fillToRect l="100000" t="100000"/>
                </a:path>
                <a:tileRect r="-100000" b="-100000"/>
              </a:gradFill>
            </c:spPr>
            <c:extLst>
              <c:ext xmlns:c16="http://schemas.microsoft.com/office/drawing/2014/chart" uri="{C3380CC4-5D6E-409C-BE32-E72D297353CC}">
                <c16:uniqueId val="{00000001-B2BC-4F10-9D41-60CFE0BC1E2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B2BC-4F10-9D41-60CFE0BC1E29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100000" t="100000"/>
                </a:path>
                <a:tileRect r="-100000" b="-100000"/>
              </a:gradFill>
            </c:spPr>
            <c:extLst>
              <c:ext xmlns:c16="http://schemas.microsoft.com/office/drawing/2014/chart" uri="{C3380CC4-5D6E-409C-BE32-E72D297353CC}">
                <c16:uniqueId val="{00000003-B2BC-4F10-9D41-60CFE0BC1E29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4-B2BC-4F10-9D41-60CFE0BC1E29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B2BC-4F10-9D41-60CFE0BC1E29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B2BC-4F10-9D41-60CFE0BC1E29}"/>
              </c:ext>
            </c:extLst>
          </c:dPt>
          <c:dPt>
            <c:idx val="7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B2BC-4F10-9D41-60CFE0BC1E29}"/>
              </c:ext>
            </c:extLst>
          </c:dPt>
          <c:dPt>
            <c:idx val="8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B2BC-4F10-9D41-60CFE0BC1E29}"/>
              </c:ext>
            </c:extLst>
          </c:dPt>
          <c:dPt>
            <c:idx val="9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81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9-B2BC-4F10-9D41-60CFE0BC1E29}"/>
              </c:ext>
            </c:extLst>
          </c:dPt>
          <c:dPt>
            <c:idx val="1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A-B2BC-4F10-9D41-60CFE0BC1E29}"/>
              </c:ext>
            </c:extLst>
          </c:dPt>
          <c:cat>
            <c:numLit>
              <c:formatCode>General</c:formatCode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numLit>
          </c:cat>
          <c:val>
            <c:numRef>
              <c:f>Dashboard!$X$9:$X$19</c:f>
              <c:numCache>
                <c:formatCode>General</c:formatCode>
                <c:ptCount val="11"/>
                <c:pt idx="0">
                  <c:v>8</c:v>
                </c:pt>
                <c:pt idx="2">
                  <c:v>1.45</c:v>
                </c:pt>
                <c:pt idx="4">
                  <c:v>0.45</c:v>
                </c:pt>
                <c:pt idx="6">
                  <c:v>0.1</c:v>
                </c:pt>
                <c:pt idx="10">
                  <c:v>9.9999999999999982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BC-4F10-9D41-60CFE0BC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smoothMarker"/>
        <c:varyColors val="0"/>
        <c:ser>
          <c:idx val="1"/>
          <c:order val="1"/>
          <c:spPr>
            <a:ln w="28575">
              <a:solidFill>
                <a:schemeClr val="tx1"/>
              </a:solidFill>
              <a:prstDash val="solid"/>
              <a:headEnd type="oval" w="med" len="med"/>
              <a:tailEnd type="triangle" w="med" len="med"/>
            </a:ln>
          </c:spPr>
          <c:marker>
            <c:spPr>
              <a:solidFill>
                <a:schemeClr val="tx1"/>
              </a:solidFill>
              <a:ln w="28575">
                <a:solidFill>
                  <a:schemeClr val="tx1"/>
                </a:solidFill>
                <a:headEnd type="oval" w="med" len="med"/>
                <a:tailEnd type="triangle" w="med" len="me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B2BC-4F10-9D41-60CFE0BC1E29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B2BC-4F10-9D41-60CFE0BC1E29}"/>
              </c:ext>
            </c:extLst>
          </c:dPt>
          <c:xVal>
            <c:numRef>
              <c:f>Dashboard!$X$26:$X$27</c:f>
              <c:numCache>
                <c:formatCode>General</c:formatCode>
                <c:ptCount val="2"/>
                <c:pt idx="0">
                  <c:v>0</c:v>
                </c:pt>
                <c:pt idx="1">
                  <c:v>0.96396286069585324</c:v>
                </c:pt>
              </c:numCache>
            </c:numRef>
          </c:xVal>
          <c:yVal>
            <c:numRef>
              <c:f>Dashboard!$Y$26:$Y$27</c:f>
              <c:numCache>
                <c:formatCode>General</c:formatCode>
                <c:ptCount val="2"/>
                <c:pt idx="0">
                  <c:v>0</c:v>
                </c:pt>
                <c:pt idx="1">
                  <c:v>0.26603684556667523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2BC-4F10-9D41-60CFE0BC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4320"/>
        <c:axId val="1"/>
      </c:scatterChart>
      <c:valAx>
        <c:axId val="14444432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At val="0"/>
        <c:crossBetween val="midCat"/>
      </c:valAx>
      <c:valAx>
        <c:axId val="1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144444320"/>
        <c:crossesAt val="0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tatus_Geral!N217"/><Relationship Id="rId2" Type="http://schemas.openxmlformats.org/officeDocument/2006/relationships/image" Target="../media/image1.png"/><Relationship Id="rId1" Type="http://schemas.openxmlformats.org/officeDocument/2006/relationships/hyperlink" Target="#Status_Geral!N144"/><Relationship Id="rId4" Type="http://schemas.openxmlformats.org/officeDocument/2006/relationships/hyperlink" Target="#Status_Geral!N18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Status_Geral!N217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Status_Geral!N144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Status_Geral!N181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6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0</xdr:row>
      <xdr:rowOff>152400</xdr:rowOff>
    </xdr:to>
    <xdr:pic>
      <xdr:nvPicPr>
        <xdr:cNvPr id="10488501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3D7D8D-2FC7-4CDE-8A2D-71D596289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0</xdr:row>
      <xdr:rowOff>152400</xdr:rowOff>
    </xdr:to>
    <xdr:pic>
      <xdr:nvPicPr>
        <xdr:cNvPr id="10488502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8B471-5E1B-437C-A0B0-09ECD5397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0</xdr:row>
      <xdr:rowOff>142875</xdr:rowOff>
    </xdr:to>
    <xdr:pic>
      <xdr:nvPicPr>
        <xdr:cNvPr id="10488503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D41167-1027-4367-B074-A5C233E3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0</xdr:row>
      <xdr:rowOff>152400</xdr:rowOff>
    </xdr:to>
    <xdr:pic>
      <xdr:nvPicPr>
        <xdr:cNvPr id="10488504" name="Picture 78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238D73-9069-4CAC-861D-A2C2BB62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0</xdr:row>
      <xdr:rowOff>142875</xdr:rowOff>
    </xdr:to>
    <xdr:pic>
      <xdr:nvPicPr>
        <xdr:cNvPr id="10488505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284C19-792A-4356-BC47-48AA87ADF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1</xdr:row>
      <xdr:rowOff>152400</xdr:rowOff>
    </xdr:to>
    <xdr:pic>
      <xdr:nvPicPr>
        <xdr:cNvPr id="10488506" name="Picture 78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4B65B7-E8F5-4490-A9DB-3675CE22E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0</xdr:row>
      <xdr:rowOff>142875</xdr:rowOff>
    </xdr:to>
    <xdr:pic>
      <xdr:nvPicPr>
        <xdr:cNvPr id="10488507" name="Picture 78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E0EAB0-42B1-4752-B083-A3B5527FC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0</xdr:row>
      <xdr:rowOff>142875</xdr:rowOff>
    </xdr:to>
    <xdr:pic>
      <xdr:nvPicPr>
        <xdr:cNvPr id="10488508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E7729E-BA42-435A-9057-9BFA26537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790575</xdr:colOff>
      <xdr:row>0</xdr:row>
      <xdr:rowOff>0</xdr:rowOff>
    </xdr:from>
    <xdr:to>
      <xdr:col>9</xdr:col>
      <xdr:colOff>790575</xdr:colOff>
      <xdr:row>0</xdr:row>
      <xdr:rowOff>152400</xdr:rowOff>
    </xdr:to>
    <xdr:pic>
      <xdr:nvPicPr>
        <xdr:cNvPr id="10594170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5CE818-067A-4A8A-A01A-E3C62A14A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4350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790575</xdr:colOff>
      <xdr:row>0</xdr:row>
      <xdr:rowOff>0</xdr:rowOff>
    </xdr:from>
    <xdr:to>
      <xdr:col>10</xdr:col>
      <xdr:colOff>790575</xdr:colOff>
      <xdr:row>0</xdr:row>
      <xdr:rowOff>152400</xdr:rowOff>
    </xdr:to>
    <xdr:pic>
      <xdr:nvPicPr>
        <xdr:cNvPr id="10594171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961B2A-7CA8-449E-8E9B-F89279E51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8475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0</xdr:colOff>
      <xdr:row>0</xdr:row>
      <xdr:rowOff>142875</xdr:rowOff>
    </xdr:to>
    <xdr:pic>
      <xdr:nvPicPr>
        <xdr:cNvPr id="10594172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94452C-675E-4D22-8874-3FD43ADD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0</xdr:colOff>
      <xdr:row>0</xdr:row>
      <xdr:rowOff>152400</xdr:rowOff>
    </xdr:to>
    <xdr:pic>
      <xdr:nvPicPr>
        <xdr:cNvPr id="10594173" name="Picture 78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C9A451-F58D-49D7-A43B-3E1FCC0C3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0</xdr:colOff>
      <xdr:row>0</xdr:row>
      <xdr:rowOff>142875</xdr:rowOff>
    </xdr:to>
    <xdr:pic>
      <xdr:nvPicPr>
        <xdr:cNvPr id="10594174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62F68-081C-45CB-8277-CAEDC5276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0</xdr:colOff>
      <xdr:row>0</xdr:row>
      <xdr:rowOff>304800</xdr:rowOff>
    </xdr:to>
    <xdr:pic>
      <xdr:nvPicPr>
        <xdr:cNvPr id="10594175" name="Picture 78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D95A05-9DED-4FD8-B752-A592109BF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0</xdr:colOff>
      <xdr:row>0</xdr:row>
      <xdr:rowOff>142875</xdr:rowOff>
    </xdr:to>
    <xdr:pic>
      <xdr:nvPicPr>
        <xdr:cNvPr id="10594176" name="Picture 78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959F77-8A5E-492E-9023-F5015E134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0</xdr:colOff>
      <xdr:row>0</xdr:row>
      <xdr:rowOff>142875</xdr:rowOff>
    </xdr:to>
    <xdr:pic>
      <xdr:nvPicPr>
        <xdr:cNvPr id="10594177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07997-1452-4C07-B01E-BBA0648EF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0"/>
          <a:ext cx="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790575</xdr:colOff>
      <xdr:row>7</xdr:row>
      <xdr:rowOff>0</xdr:rowOff>
    </xdr:from>
    <xdr:to>
      <xdr:col>9</xdr:col>
      <xdr:colOff>790575</xdr:colOff>
      <xdr:row>7</xdr:row>
      <xdr:rowOff>152400</xdr:rowOff>
    </xdr:to>
    <xdr:pic>
      <xdr:nvPicPr>
        <xdr:cNvPr id="10594178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6B6C06-0DF7-4B78-B48A-B74844586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4350" y="16764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28575</xdr:rowOff>
    </xdr:from>
    <xdr:to>
      <xdr:col>11</xdr:col>
      <xdr:colOff>0</xdr:colOff>
      <xdr:row>9</xdr:row>
      <xdr:rowOff>161925</xdr:rowOff>
    </xdr:to>
    <xdr:pic>
      <xdr:nvPicPr>
        <xdr:cNvPr id="10594179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074C47-75CF-4741-842B-B0668FA62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2019300"/>
          <a:ext cx="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9525</xdr:rowOff>
    </xdr:from>
    <xdr:to>
      <xdr:col>11</xdr:col>
      <xdr:colOff>0</xdr:colOff>
      <xdr:row>13</xdr:row>
      <xdr:rowOff>161925</xdr:rowOff>
    </xdr:to>
    <xdr:pic>
      <xdr:nvPicPr>
        <xdr:cNvPr id="10594180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83871-438B-4EF3-9407-614A54BBC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2800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0</xdr:colOff>
      <xdr:row>17</xdr:row>
      <xdr:rowOff>152400</xdr:rowOff>
    </xdr:to>
    <xdr:pic>
      <xdr:nvPicPr>
        <xdr:cNvPr id="10594181" name="Picture 78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F7824B-3A69-466B-ABD1-C3018E0C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6372225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48</xdr:row>
      <xdr:rowOff>95250</xdr:rowOff>
    </xdr:from>
    <xdr:to>
      <xdr:col>7</xdr:col>
      <xdr:colOff>266700</xdr:colOff>
      <xdr:row>62</xdr:row>
      <xdr:rowOff>76200</xdr:rowOff>
    </xdr:to>
    <xdr:graphicFrame macro="">
      <xdr:nvGraphicFramePr>
        <xdr:cNvPr id="10594182" name="Gráfico 1">
          <a:extLst>
            <a:ext uri="{FF2B5EF4-FFF2-40B4-BE49-F238E27FC236}">
              <a16:creationId xmlns:a16="http://schemas.microsoft.com/office/drawing/2014/main" id="{F4639E7B-7CF8-40DD-8BBB-6E7376CB0105}"/>
            </a:ext>
            <a:ext uri="{147F2762-F138-4A5C-976F-8EAC2B608ADB}">
              <a16:predDERef xmlns:a16="http://schemas.microsoft.com/office/drawing/2014/main" pred="{93F7824B-3A69-466B-ABD1-C3018E0CB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66675</xdr:colOff>
      <xdr:row>34</xdr:row>
      <xdr:rowOff>28575</xdr:rowOff>
    </xdr:from>
    <xdr:to>
      <xdr:col>7</xdr:col>
      <xdr:colOff>266700</xdr:colOff>
      <xdr:row>48</xdr:row>
      <xdr:rowOff>28575</xdr:rowOff>
    </xdr:to>
    <xdr:graphicFrame macro="">
      <xdr:nvGraphicFramePr>
        <xdr:cNvPr id="10594183" name="Gráfico 2">
          <a:extLst>
            <a:ext uri="{FF2B5EF4-FFF2-40B4-BE49-F238E27FC236}">
              <a16:creationId xmlns:a16="http://schemas.microsoft.com/office/drawing/2014/main" id="{E9FD902E-B78F-4A31-B852-950DD09A6279}"/>
            </a:ext>
            <a:ext uri="{147F2762-F138-4A5C-976F-8EAC2B608ADB}">
              <a16:predDERef xmlns:a16="http://schemas.microsoft.com/office/drawing/2014/main" pred="{F4639E7B-7CF8-40DD-8BBB-6E7376CB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342900</xdr:colOff>
      <xdr:row>34</xdr:row>
      <xdr:rowOff>66675</xdr:rowOff>
    </xdr:from>
    <xdr:to>
      <xdr:col>10</xdr:col>
      <xdr:colOff>942975</xdr:colOff>
      <xdr:row>48</xdr:row>
      <xdr:rowOff>47625</xdr:rowOff>
    </xdr:to>
    <xdr:graphicFrame macro="">
      <xdr:nvGraphicFramePr>
        <xdr:cNvPr id="10594184" name="Gráfico 3">
          <a:extLst>
            <a:ext uri="{FF2B5EF4-FFF2-40B4-BE49-F238E27FC236}">
              <a16:creationId xmlns:a16="http://schemas.microsoft.com/office/drawing/2014/main" id="{F245253C-CBEC-4F2B-9618-9CEFAFFE8356}"/>
            </a:ext>
            <a:ext uri="{147F2762-F138-4A5C-976F-8EAC2B608ADB}">
              <a16:predDERef xmlns:a16="http://schemas.microsoft.com/office/drawing/2014/main" pred="{E9FD902E-B78F-4A31-B852-950DD09A6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19</xdr:row>
      <xdr:rowOff>152400</xdr:rowOff>
    </xdr:from>
    <xdr:to>
      <xdr:col>10</xdr:col>
      <xdr:colOff>914400</xdr:colOff>
      <xdr:row>33</xdr:row>
      <xdr:rowOff>180975</xdr:rowOff>
    </xdr:to>
    <xdr:graphicFrame macro="">
      <xdr:nvGraphicFramePr>
        <xdr:cNvPr id="10594185" name="Gráfico 4">
          <a:extLst>
            <a:ext uri="{FF2B5EF4-FFF2-40B4-BE49-F238E27FC236}">
              <a16:creationId xmlns:a16="http://schemas.microsoft.com/office/drawing/2014/main" id="{102B8607-E63E-43DC-B75E-B7F2AFA1F001}"/>
            </a:ext>
            <a:ext uri="{147F2762-F138-4A5C-976F-8EAC2B608ADB}">
              <a16:predDERef xmlns:a16="http://schemas.microsoft.com/office/drawing/2014/main" pred="{F245253C-CBEC-4F2B-9618-9CEFAFFE8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790575</xdr:colOff>
      <xdr:row>7</xdr:row>
      <xdr:rowOff>0</xdr:rowOff>
    </xdr:from>
    <xdr:to>
      <xdr:col>8</xdr:col>
      <xdr:colOff>790575</xdr:colOff>
      <xdr:row>7</xdr:row>
      <xdr:rowOff>152400</xdr:rowOff>
    </xdr:to>
    <xdr:pic>
      <xdr:nvPicPr>
        <xdr:cNvPr id="10594186" name="Picture 78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49168-9576-43A2-8396-D4219F8B5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0875" y="167640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20</xdr:row>
      <xdr:rowOff>9525</xdr:rowOff>
    </xdr:from>
    <xdr:to>
      <xdr:col>7</xdr:col>
      <xdr:colOff>266700</xdr:colOff>
      <xdr:row>33</xdr:row>
      <xdr:rowOff>190500</xdr:rowOff>
    </xdr:to>
    <xdr:graphicFrame macro="">
      <xdr:nvGraphicFramePr>
        <xdr:cNvPr id="10594187" name="Gráfico 5">
          <a:extLst>
            <a:ext uri="{FF2B5EF4-FFF2-40B4-BE49-F238E27FC236}">
              <a16:creationId xmlns:a16="http://schemas.microsoft.com/office/drawing/2014/main" id="{9BEC544B-F863-42A2-B3C0-E1ED23601C9E}"/>
            </a:ext>
            <a:ext uri="{147F2762-F138-4A5C-976F-8EAC2B608ADB}">
              <a16:predDERef xmlns:a16="http://schemas.microsoft.com/office/drawing/2014/main" pred="{C0F49168-9576-43A2-8396-D4219F8B5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22225</xdr:colOff>
      <xdr:row>26</xdr:row>
      <xdr:rowOff>34925</xdr:rowOff>
    </xdr:from>
    <xdr:to>
      <xdr:col>4</xdr:col>
      <xdr:colOff>387105</xdr:colOff>
      <xdr:row>27</xdr:row>
      <xdr:rowOff>104757</xdr:rowOff>
    </xdr:to>
    <xdr:sp macro="" textlink="$A$23">
      <xdr:nvSpPr>
        <xdr:cNvPr id="2" name="CaixaDeTexto 1">
          <a:extLst>
            <a:ext uri="{FF2B5EF4-FFF2-40B4-BE49-F238E27FC236}">
              <a16:creationId xmlns:a16="http://schemas.microsoft.com/office/drawing/2014/main" id="{6955BA47-E71F-4DCA-B438-2C70202BCD6A}"/>
            </a:ext>
          </a:extLst>
        </xdr:cNvPr>
        <xdr:cNvSpPr txBox="1"/>
      </xdr:nvSpPr>
      <xdr:spPr>
        <a:xfrm>
          <a:off x="4610100" y="8115300"/>
          <a:ext cx="12763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61CB6-31CE-4FB6-8D75-03FDE0C08C25}" type="TxLink">
            <a:rPr lang="en-US" sz="1000" b="0" i="0" u="none" strike="noStrike">
              <a:solidFill>
                <a:srgbClr val="000000"/>
              </a:solidFill>
              <a:latin typeface="+mn-lt"/>
            </a:rPr>
            <a:pPr algn="ctr"/>
            <a:t> </a:t>
          </a:fld>
          <a:endParaRPr lang="pt-BR" sz="1400">
            <a:latin typeface="+mn-lt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0.20376</cdr:x>
      <cdr:y>0.75726</cdr:y>
    </cdr:from>
    <cdr:to>
      <cdr:x>0.20327</cdr:x>
      <cdr:y>0.81203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62E8550-A655-4C67-A6C6-F6EA52D958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2390" y="2435417"/>
          <a:ext cx="918884" cy="19616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0</xdr:rowOff>
    </xdr:from>
    <xdr:to>
      <xdr:col>11</xdr:col>
      <xdr:colOff>485775</xdr:colOff>
      <xdr:row>19</xdr:row>
      <xdr:rowOff>47625</xdr:rowOff>
    </xdr:to>
    <xdr:graphicFrame macro="">
      <xdr:nvGraphicFramePr>
        <xdr:cNvPr id="10345960" name="Gráfico 9">
          <a:extLst>
            <a:ext uri="{FF2B5EF4-FFF2-40B4-BE49-F238E27FC236}">
              <a16:creationId xmlns:a16="http://schemas.microsoft.com/office/drawing/2014/main" id="{0670898F-D133-4A34-BC10-8EE7E5739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638175</xdr:colOff>
      <xdr:row>4</xdr:row>
      <xdr:rowOff>123825</xdr:rowOff>
    </xdr:from>
    <xdr:to>
      <xdr:col>13</xdr:col>
      <xdr:colOff>0</xdr:colOff>
      <xdr:row>18</xdr:row>
      <xdr:rowOff>123825</xdr:rowOff>
    </xdr:to>
    <xdr:grpSp>
      <xdr:nvGrpSpPr>
        <xdr:cNvPr id="10345961" name="Agrupar 1">
          <a:extLst>
            <a:ext uri="{FF2B5EF4-FFF2-40B4-BE49-F238E27FC236}">
              <a16:creationId xmlns:a16="http://schemas.microsoft.com/office/drawing/2014/main" id="{FA70C1B2-5E5A-4D5A-91A1-AE69A1CF4715}"/>
            </a:ext>
          </a:extLst>
        </xdr:cNvPr>
        <xdr:cNvGrpSpPr>
          <a:grpSpLocks/>
        </xdr:cNvGrpSpPr>
      </xdr:nvGrpSpPr>
      <xdr:grpSpPr bwMode="auto">
        <a:xfrm>
          <a:off x="10531475" y="1177925"/>
          <a:ext cx="860425" cy="2819400"/>
          <a:chOff x="9322547" y="1050552"/>
          <a:chExt cx="665257" cy="2801470"/>
        </a:xfrm>
      </xdr:grpSpPr>
      <xdr:pic>
        <xdr:nvPicPr>
          <xdr:cNvPr id="10345962" name="Imagem 2" descr="BADGE4-03-AMARELO">
            <a:extLst>
              <a:ext uri="{FF2B5EF4-FFF2-40B4-BE49-F238E27FC236}">
                <a16:creationId xmlns:a16="http://schemas.microsoft.com/office/drawing/2014/main" id="{229E83F9-5D0A-4F35-B276-05C2353499F2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56352" y="2486585"/>
            <a:ext cx="609040" cy="6062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345963" name="Imagem 5" descr="BADGE4-01-VERDE">
            <a:extLst>
              <a:ext uri="{FF2B5EF4-FFF2-40B4-BE49-F238E27FC236}">
                <a16:creationId xmlns:a16="http://schemas.microsoft.com/office/drawing/2014/main" id="{4040A942-6A93-408C-8897-B405366A92EF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22734" y="1050552"/>
            <a:ext cx="609040" cy="6146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345964" name="Imagem 5" descr="BADGE4-04-VERMELHO">
            <a:extLst>
              <a:ext uri="{FF2B5EF4-FFF2-40B4-BE49-F238E27FC236}">
                <a16:creationId xmlns:a16="http://schemas.microsoft.com/office/drawing/2014/main" id="{0530A5AA-6A23-4E45-97D6-77D52AFDC7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78764" y="3237380"/>
            <a:ext cx="609040" cy="6146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m 2" descr="BADGE4-03-AMARELO">
            <a:extLst>
              <a:ext uri="{FF2B5EF4-FFF2-40B4-BE49-F238E27FC236}">
                <a16:creationId xmlns:a16="http://schemas.microsoft.com/office/drawing/2014/main" id="{E1A8A113-266A-41B5-AF97-A9D33ED5370A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5">
            <a:duotone>
              <a:prstClr val="black"/>
              <a:schemeClr val="accent1">
                <a:tint val="45000"/>
                <a:satMod val="400000"/>
              </a:schemeClr>
            </a:duotone>
          </a:blip>
          <a:srcRect/>
          <a:stretch>
            <a:fillRect/>
          </a:stretch>
        </xdr:blipFill>
        <xdr:spPr bwMode="auto">
          <a:xfrm>
            <a:off x="9322547" y="1776131"/>
            <a:ext cx="618707" cy="594568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0.43357</cdr:x>
      <cdr:y>0.60604</cdr:y>
    </cdr:from>
    <cdr:to>
      <cdr:x>0.58343</cdr:x>
      <cdr:y>0.74808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0.43357</cdr:x>
      <cdr:y>0.60604</cdr:y>
    </cdr:from>
    <cdr:to>
      <cdr:x>0.58343</cdr:x>
      <cdr:y>0.74808</cdr:y>
    </cdr:to>
    <cdr:sp macro="" textlink="">
      <cdr:nvSpPr>
        <cdr:cNvPr id="2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0.43357</cdr:x>
      <cdr:y>0.60604</cdr:y>
    </cdr:from>
    <cdr:to>
      <cdr:x>0.58343</cdr:x>
      <cdr:y>0.74808</cdr:y>
    </cdr:to>
    <cdr:sp macro="" textlink="">
      <cdr:nvSpPr>
        <cdr:cNvPr id="16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0.43357</cdr:x>
      <cdr:y>0.60604</cdr:y>
    </cdr:from>
    <cdr:to>
      <cdr:x>0.58343</cdr:x>
      <cdr:y>0.74808</cdr:y>
    </cdr:to>
    <cdr:sp macro="" textlink="">
      <cdr:nvSpPr>
        <cdr:cNvPr id="26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0.43357</cdr:x>
      <cdr:y>0.60604</cdr:y>
    </cdr:from>
    <cdr:to>
      <cdr:x>0.58343</cdr:x>
      <cdr:y>0.74808</cdr:y>
    </cdr:to>
    <cdr:sp macro="" textlink="">
      <cdr:nvSpPr>
        <cdr:cNvPr id="9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0.43357</cdr:x>
      <cdr:y>0.60604</cdr:y>
    </cdr:from>
    <cdr:to>
      <cdr:x>0.58343</cdr:x>
      <cdr:y>0.74808</cdr:y>
    </cdr:to>
    <cdr:sp macro="" textlink="">
      <cdr:nvSpPr>
        <cdr:cNvPr id="108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0.43357</cdr:x>
      <cdr:y>0.60604</cdr:y>
    </cdr:from>
    <cdr:to>
      <cdr:x>0.58343</cdr:x>
      <cdr:y>0.74808</cdr:y>
    </cdr:to>
    <cdr:sp macro="" textlink="">
      <cdr:nvSpPr>
        <cdr:cNvPr id="120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0.43357</cdr:x>
      <cdr:y>0.60604</cdr:y>
    </cdr:from>
    <cdr:to>
      <cdr:x>0.58343</cdr:x>
      <cdr:y>0.74808</cdr:y>
    </cdr:to>
    <cdr:sp macro="" textlink="">
      <cdr:nvSpPr>
        <cdr:cNvPr id="129" name="Retângulo 2"/>
        <cdr:cNvSpPr/>
      </cdr:nvSpPr>
      <cdr:spPr>
        <a:xfrm xmlns:a="http://schemas.openxmlformats.org/drawingml/2006/main">
          <a:off x="1995488" y="1704975"/>
          <a:ext cx="647699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66A011C6-1066-479C-9DE6-6BA73888C80C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pt-BR" sz="2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0.04174</cdr:x>
      <cdr:y>0.52039</cdr:y>
    </cdr:from>
    <cdr:to>
      <cdr:x>0.15167</cdr:x>
      <cdr:y>0.59215</cdr:y>
    </cdr:to>
    <cdr:sp macro="" textlink="">
      <cdr:nvSpPr>
        <cdr:cNvPr id="153" name="CaixaDeTexto 1"/>
        <cdr:cNvSpPr txBox="1"/>
      </cdr:nvSpPr>
      <cdr:spPr>
        <a:xfrm xmlns:a="http://schemas.openxmlformats.org/drawingml/2006/main">
          <a:off x="193675" y="2146300"/>
          <a:ext cx="521107" cy="28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0.42752</cdr:x>
      <cdr:y>0.62026</cdr:y>
    </cdr:from>
    <cdr:to>
      <cdr:x>0.58721</cdr:x>
      <cdr:y>0.70677</cdr:y>
    </cdr:to>
    <cdr:sp macro="" textlink="Dashboard!$D$9">
      <cdr:nvSpPr>
        <cdr:cNvPr id="4" name="CaixaDeTexto 3"/>
        <cdr:cNvSpPr txBox="1"/>
      </cdr:nvSpPr>
      <cdr:spPr>
        <a:xfrm xmlns:a="http://schemas.openxmlformats.org/drawingml/2006/main">
          <a:off x="1697177" y="2175535"/>
          <a:ext cx="598347" cy="289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1C263CD-9EA3-4DFA-AD8C-5881C8DD4AAA}" type="TxLink">
            <a:rPr lang="en-US" sz="9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91,4%</a:t>
          </a:fld>
          <a:endParaRPr lang="pt-BR" sz="1100"/>
        </a:p>
      </cdr:txBody>
    </cdr:sp>
  </cdr:relSizeAnchor>
  <cdr:relSizeAnchor xmlns:cdr="http://schemas.openxmlformats.org/drawingml/2006/chartDrawing">
    <cdr:from>
      <cdr:x>0.77149</cdr:x>
      <cdr:y>0.79623</cdr:y>
    </cdr:from>
    <cdr:to>
      <cdr:x>0.97886</cdr:x>
      <cdr:y>0.84746</cdr:y>
    </cdr:to>
    <cdr:sp macro="" textlink="">
      <cdr:nvSpPr>
        <cdr:cNvPr id="46" name="CaixaDeTexto 1"/>
        <cdr:cNvSpPr txBox="1"/>
      </cdr:nvSpPr>
      <cdr:spPr bwMode="auto">
        <a:xfrm xmlns:a="http://schemas.openxmlformats.org/drawingml/2006/main">
          <a:off x="2832100" y="2698755"/>
          <a:ext cx="8191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>
              <a:solidFill>
                <a:sysClr val="windowText" lastClr="000000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0.31897</cdr:x>
      <cdr:y>0.74789</cdr:y>
    </cdr:from>
    <cdr:to>
      <cdr:x>0.51456</cdr:x>
      <cdr:y>0.78911</cdr:y>
    </cdr:to>
    <cdr:sp macro="" textlink="">
      <cdr:nvSpPr>
        <cdr:cNvPr id="47" name="CaixaDeTexto 1"/>
        <cdr:cNvSpPr txBox="1"/>
      </cdr:nvSpPr>
      <cdr:spPr bwMode="auto">
        <a:xfrm xmlns:a="http://schemas.openxmlformats.org/drawingml/2006/main">
          <a:off x="1222375" y="2536834"/>
          <a:ext cx="695325" cy="133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/>
            <a:t>Regular</a:t>
          </a:r>
        </a:p>
      </cdr:txBody>
    </cdr:sp>
  </cdr:relSizeAnchor>
  <cdr:relSizeAnchor xmlns:cdr="http://schemas.openxmlformats.org/drawingml/2006/chartDrawing">
    <cdr:from>
      <cdr:x>0.56921</cdr:x>
      <cdr:y>0.74813</cdr:y>
    </cdr:from>
    <cdr:to>
      <cdr:x>0.77951</cdr:x>
      <cdr:y>0.78886</cdr:y>
    </cdr:to>
    <cdr:sp macro="" textlink="">
      <cdr:nvSpPr>
        <cdr:cNvPr id="48" name="CaixaDeTexto 1"/>
        <cdr:cNvSpPr txBox="1"/>
      </cdr:nvSpPr>
      <cdr:spPr bwMode="auto">
        <a:xfrm xmlns:a="http://schemas.openxmlformats.org/drawingml/2006/main">
          <a:off x="2108200" y="2536830"/>
          <a:ext cx="76200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latin typeface="+mn-lt"/>
            </a:rPr>
            <a:t>Bom</a:t>
          </a:r>
        </a:p>
      </cdr:txBody>
    </cdr:sp>
  </cdr:relSizeAnchor>
  <cdr:relSizeAnchor xmlns:cdr="http://schemas.openxmlformats.org/drawingml/2006/chartDrawing">
    <cdr:from>
      <cdr:x>0.53764</cdr:x>
      <cdr:y>0.74813</cdr:y>
    </cdr:from>
    <cdr:to>
      <cdr:x>0.57783</cdr:x>
      <cdr:y>0.79196</cdr:y>
    </cdr:to>
    <cdr:sp macro="" textlink="">
      <cdr:nvSpPr>
        <cdr:cNvPr id="49" name="CaixaDeTexto 2"/>
        <cdr:cNvSpPr txBox="1"/>
      </cdr:nvSpPr>
      <cdr:spPr bwMode="auto">
        <a:xfrm xmlns:a="http://schemas.openxmlformats.org/drawingml/2006/main">
          <a:off x="1993900" y="2536830"/>
          <a:ext cx="142875" cy="142874"/>
        </a:xfrm>
        <a:prstGeom xmlns:a="http://schemas.openxmlformats.org/drawingml/2006/main" prst="rect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0.07645</cdr:x>
      <cdr:y>0.74813</cdr:y>
    </cdr:from>
    <cdr:to>
      <cdr:x>0.28483</cdr:x>
      <cdr:y>0.79196</cdr:y>
    </cdr:to>
    <cdr:sp macro="" textlink="">
      <cdr:nvSpPr>
        <cdr:cNvPr id="50" name="CaixaDeTexto 1"/>
        <cdr:cNvSpPr txBox="1"/>
      </cdr:nvSpPr>
      <cdr:spPr bwMode="auto">
        <a:xfrm xmlns:a="http://schemas.openxmlformats.org/drawingml/2006/main">
          <a:off x="307975" y="2536830"/>
          <a:ext cx="790575" cy="142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latin typeface="+mn-lt"/>
            </a:rPr>
            <a:t>Ruim</a:t>
          </a:r>
        </a:p>
      </cdr:txBody>
    </cdr:sp>
  </cdr:relSizeAnchor>
  <cdr:relSizeAnchor xmlns:cdr="http://schemas.openxmlformats.org/drawingml/2006/chartDrawing">
    <cdr:from>
      <cdr:x>0.04775</cdr:x>
      <cdr:y>0.74479</cdr:y>
    </cdr:from>
    <cdr:to>
      <cdr:x>0.08314</cdr:x>
      <cdr:y>0.79172</cdr:y>
    </cdr:to>
    <cdr:sp macro="" textlink="">
      <cdr:nvSpPr>
        <cdr:cNvPr id="51" name="CaixaDeTexto 2"/>
        <cdr:cNvSpPr txBox="1"/>
      </cdr:nvSpPr>
      <cdr:spPr bwMode="auto">
        <a:xfrm xmlns:a="http://schemas.openxmlformats.org/drawingml/2006/main">
          <a:off x="193675" y="2527305"/>
          <a:ext cx="142875" cy="1524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0.29042</cdr:x>
      <cdr:y>0.74503</cdr:y>
    </cdr:from>
    <cdr:to>
      <cdr:x>0.32938</cdr:x>
      <cdr:y>0.78862</cdr:y>
    </cdr:to>
    <cdr:sp macro="" textlink="">
      <cdr:nvSpPr>
        <cdr:cNvPr id="52" name="CaixaDeTexto 2"/>
        <cdr:cNvSpPr txBox="1"/>
      </cdr:nvSpPr>
      <cdr:spPr bwMode="auto">
        <a:xfrm xmlns:a="http://schemas.openxmlformats.org/drawingml/2006/main">
          <a:off x="1117600" y="2527300"/>
          <a:ext cx="142875" cy="142876"/>
        </a:xfrm>
        <a:prstGeom xmlns:a="http://schemas.openxmlformats.org/drawingml/2006/main" prst="rect">
          <a:avLst/>
        </a:prstGeom>
        <a:solidFill xmlns:a="http://schemas.openxmlformats.org/drawingml/2006/main">
          <a:srgbClr val="F8F200"/>
        </a:solidFill>
        <a:ln xmlns:a="http://schemas.openxmlformats.org/drawingml/2006/main">
          <a:solidFill>
            <a:srgbClr val="F8F2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0.08131</cdr:x>
      <cdr:y>0.79623</cdr:y>
    </cdr:from>
    <cdr:to>
      <cdr:x>0.25509</cdr:x>
      <cdr:y>0.84722</cdr:y>
    </cdr:to>
    <cdr:sp macro="" textlink="">
      <cdr:nvSpPr>
        <cdr:cNvPr id="53" name="CaixaDeTexto 1"/>
        <cdr:cNvSpPr txBox="1"/>
      </cdr:nvSpPr>
      <cdr:spPr bwMode="auto">
        <a:xfrm xmlns:a="http://schemas.openxmlformats.org/drawingml/2006/main">
          <a:off x="327025" y="2698755"/>
          <a:ext cx="6667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0% - 80%</a:t>
          </a:r>
        </a:p>
      </cdr:txBody>
    </cdr:sp>
  </cdr:relSizeAnchor>
  <cdr:relSizeAnchor xmlns:cdr="http://schemas.openxmlformats.org/drawingml/2006/chartDrawing">
    <cdr:from>
      <cdr:x>0.53558</cdr:x>
      <cdr:y>0.7998</cdr:y>
    </cdr:from>
    <cdr:to>
      <cdr:x>0.7568</cdr:x>
      <cdr:y>0.8434</cdr:y>
    </cdr:to>
    <cdr:sp macro="" textlink="">
      <cdr:nvSpPr>
        <cdr:cNvPr id="54" name="CaixaDeTexto 1"/>
        <cdr:cNvSpPr txBox="1"/>
      </cdr:nvSpPr>
      <cdr:spPr bwMode="auto">
        <a:xfrm xmlns:a="http://schemas.openxmlformats.org/drawingml/2006/main">
          <a:off x="1984375" y="2708280"/>
          <a:ext cx="800100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900"/>
            <a:t>95% - 99%</a:t>
          </a:r>
        </a:p>
      </cdr:txBody>
    </cdr:sp>
  </cdr:relSizeAnchor>
  <cdr:relSizeAnchor xmlns:cdr="http://schemas.openxmlformats.org/drawingml/2006/chartDrawing">
    <cdr:from>
      <cdr:x>0.29076</cdr:x>
      <cdr:y>0.79744</cdr:y>
    </cdr:from>
    <cdr:to>
      <cdr:x>0.5125</cdr:x>
      <cdr:y>0.84437</cdr:y>
    </cdr:to>
    <cdr:sp macro="" textlink="">
      <cdr:nvSpPr>
        <cdr:cNvPr id="55" name="CaixaDeTexto 1"/>
        <cdr:cNvSpPr txBox="1"/>
      </cdr:nvSpPr>
      <cdr:spPr bwMode="auto">
        <a:xfrm xmlns:a="http://schemas.openxmlformats.org/drawingml/2006/main">
          <a:off x="1127125" y="2698755"/>
          <a:ext cx="78105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900">
              <a:solidFill>
                <a:sysClr val="windowText" lastClr="000000"/>
              </a:solidFill>
            </a:rPr>
            <a:t>81% - 94%</a:t>
          </a:r>
        </a:p>
      </cdr:txBody>
    </cdr:sp>
  </cdr:relSizeAnchor>
  <cdr:relSizeAnchor xmlns:cdr="http://schemas.openxmlformats.org/drawingml/2006/chartDrawing">
    <cdr:from>
      <cdr:x>0.80138</cdr:x>
      <cdr:y>0.74788</cdr:y>
    </cdr:from>
    <cdr:to>
      <cdr:x>0.97703</cdr:x>
      <cdr:y>0.79245</cdr:y>
    </cdr:to>
    <cdr:sp macro="" textlink="">
      <cdr:nvSpPr>
        <cdr:cNvPr id="56" name="CaixaDeTexto 1"/>
        <cdr:cNvSpPr txBox="1"/>
      </cdr:nvSpPr>
      <cdr:spPr bwMode="auto">
        <a:xfrm xmlns:a="http://schemas.openxmlformats.org/drawingml/2006/main">
          <a:off x="2927350" y="2536833"/>
          <a:ext cx="714375" cy="142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/>
            <a:t>Excelente</a:t>
          </a:r>
        </a:p>
      </cdr:txBody>
    </cdr:sp>
  </cdr:relSizeAnchor>
  <cdr:relSizeAnchor xmlns:cdr="http://schemas.openxmlformats.org/drawingml/2006/chartDrawing">
    <cdr:from>
      <cdr:x>0.77295</cdr:x>
      <cdr:y>0.74503</cdr:y>
    </cdr:from>
    <cdr:to>
      <cdr:x>0.81464</cdr:x>
      <cdr:y>0.7891</cdr:y>
    </cdr:to>
    <cdr:sp macro="" textlink="">
      <cdr:nvSpPr>
        <cdr:cNvPr id="57" name="CaixaDeTexto 2"/>
        <cdr:cNvSpPr txBox="1"/>
      </cdr:nvSpPr>
      <cdr:spPr bwMode="auto">
        <a:xfrm xmlns:a="http://schemas.openxmlformats.org/drawingml/2006/main">
          <a:off x="2832100" y="2527303"/>
          <a:ext cx="142875" cy="142870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0.01099</cdr:x>
      <cdr:y>0.88968</cdr:y>
    </cdr:from>
    <cdr:to>
      <cdr:x>0.01221</cdr:x>
      <cdr:y>0.89089</cdr:y>
    </cdr:to>
    <cdr:sp macro="" textlink="">
      <cdr:nvSpPr>
        <cdr:cNvPr id="61" name="CaixaDeTexto 1"/>
        <cdr:cNvSpPr txBox="1"/>
      </cdr:nvSpPr>
      <cdr:spPr>
        <a:xfrm xmlns:a="http://schemas.openxmlformats.org/drawingml/2006/main">
          <a:off x="85718" y="2965450"/>
          <a:ext cx="3648082" cy="356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pt-BR" sz="800">
              <a:effectLst/>
              <a:latin typeface="+mn-lt"/>
              <a:ea typeface="+mn-ea"/>
              <a:cs typeface="+mn-cs"/>
            </a:rPr>
            <a:t>¹</a:t>
          </a:r>
          <a:endParaRPr lang="pt-BR" sz="8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showGridLines="0" workbookViewId="0">
      <selection activeCell="C35" sqref="C35"/>
    </sheetView>
  </sheetViews>
  <sheetFormatPr baseColWidth="10" defaultColWidth="8.83203125" defaultRowHeight="13" x14ac:dyDescent="0.15"/>
  <cols>
    <col min="1" max="1" width="16.5" bestFit="1" customWidth="1"/>
    <col min="2" max="2" width="24.6640625" customWidth="1"/>
    <col min="3" max="3" width="79.6640625" customWidth="1"/>
    <col min="4" max="4" width="8.83203125" customWidth="1"/>
    <col min="5" max="5" width="37.5" customWidth="1"/>
  </cols>
  <sheetData>
    <row r="1" spans="1:3" s="1" customFormat="1" ht="45" customHeight="1" x14ac:dyDescent="0.15">
      <c r="A1" s="138" t="s">
        <v>0</v>
      </c>
      <c r="B1" s="139"/>
      <c r="C1" s="140"/>
    </row>
    <row r="2" spans="1:3" s="10" customFormat="1" x14ac:dyDescent="0.15">
      <c r="A2" s="81"/>
      <c r="B2" s="80"/>
      <c r="C2" s="79"/>
    </row>
    <row r="4" spans="1:3" x14ac:dyDescent="0.15">
      <c r="A4" s="114" t="s">
        <v>1</v>
      </c>
      <c r="B4" s="118" t="s">
        <v>2</v>
      </c>
      <c r="C4" s="118" t="s">
        <v>3</v>
      </c>
    </row>
    <row r="5" spans="1:3" ht="70" x14ac:dyDescent="0.15">
      <c r="A5" s="125">
        <v>1</v>
      </c>
      <c r="B5" s="127" t="s">
        <v>4</v>
      </c>
      <c r="C5" s="126" t="s">
        <v>5</v>
      </c>
    </row>
    <row r="6" spans="1:3" ht="70" x14ac:dyDescent="0.15">
      <c r="A6" s="125">
        <v>1</v>
      </c>
      <c r="B6" s="127" t="s">
        <v>6</v>
      </c>
      <c r="C6" s="126" t="s">
        <v>7</v>
      </c>
    </row>
    <row r="7" spans="1:3" ht="70" x14ac:dyDescent="0.15">
      <c r="A7" s="125">
        <v>1</v>
      </c>
      <c r="B7" s="128" t="s">
        <v>8</v>
      </c>
      <c r="C7" s="126" t="s">
        <v>9</v>
      </c>
    </row>
    <row r="8" spans="1:3" ht="70" x14ac:dyDescent="0.15">
      <c r="A8" s="125">
        <v>1</v>
      </c>
      <c r="B8" s="127" t="s">
        <v>10</v>
      </c>
      <c r="C8" s="126" t="s">
        <v>11</v>
      </c>
    </row>
    <row r="9" spans="1:3" ht="84" x14ac:dyDescent="0.15">
      <c r="A9" s="125">
        <v>1</v>
      </c>
      <c r="B9" s="128" t="s">
        <v>12</v>
      </c>
      <c r="C9" s="126" t="s">
        <v>13</v>
      </c>
    </row>
    <row r="10" spans="1:3" ht="70" x14ac:dyDescent="0.15">
      <c r="A10" s="125">
        <v>1</v>
      </c>
      <c r="B10" s="128" t="s">
        <v>14</v>
      </c>
      <c r="C10" s="126" t="s">
        <v>15</v>
      </c>
    </row>
    <row r="11" spans="1:3" ht="70" x14ac:dyDescent="0.15">
      <c r="A11" s="125">
        <v>1</v>
      </c>
      <c r="B11" s="123" t="s">
        <v>108</v>
      </c>
      <c r="C11" s="126" t="s">
        <v>110</v>
      </c>
    </row>
    <row r="12" spans="1:3" ht="56" hidden="1" x14ac:dyDescent="0.15">
      <c r="A12" s="125">
        <v>1</v>
      </c>
      <c r="B12" s="123" t="s">
        <v>17</v>
      </c>
      <c r="C12" s="126" t="s">
        <v>16</v>
      </c>
    </row>
    <row r="13" spans="1:3" ht="56" hidden="1" x14ac:dyDescent="0.15">
      <c r="A13" s="125">
        <v>1</v>
      </c>
      <c r="B13" s="123" t="s">
        <v>18</v>
      </c>
      <c r="C13" s="126" t="s">
        <v>16</v>
      </c>
    </row>
    <row r="14" spans="1:3" ht="56" hidden="1" x14ac:dyDescent="0.15">
      <c r="A14" s="117">
        <v>1</v>
      </c>
      <c r="B14" s="123" t="s">
        <v>19</v>
      </c>
      <c r="C14" s="115" t="s">
        <v>16</v>
      </c>
    </row>
    <row r="15" spans="1:3" ht="56" hidden="1" x14ac:dyDescent="0.15">
      <c r="A15" s="117">
        <v>1</v>
      </c>
      <c r="B15" s="123" t="s">
        <v>20</v>
      </c>
      <c r="C15" s="115" t="s">
        <v>16</v>
      </c>
    </row>
    <row r="16" spans="1:3" ht="56" hidden="1" x14ac:dyDescent="0.15">
      <c r="A16" s="117">
        <v>1</v>
      </c>
      <c r="B16" s="123" t="s">
        <v>21</v>
      </c>
      <c r="C16" s="115" t="s">
        <v>16</v>
      </c>
    </row>
    <row r="17" spans="1:3" ht="56" hidden="1" x14ac:dyDescent="0.15">
      <c r="A17" s="117">
        <v>1</v>
      </c>
      <c r="B17" s="123" t="s">
        <v>22</v>
      </c>
      <c r="C17" s="115" t="s">
        <v>16</v>
      </c>
    </row>
    <row r="18" spans="1:3" ht="56" hidden="1" x14ac:dyDescent="0.15">
      <c r="A18" s="117">
        <v>1</v>
      </c>
      <c r="B18" s="123" t="s">
        <v>23</v>
      </c>
      <c r="C18" s="115" t="s">
        <v>16</v>
      </c>
    </row>
    <row r="19" spans="1:3" ht="56" hidden="1" x14ac:dyDescent="0.15">
      <c r="A19" s="117">
        <v>1</v>
      </c>
      <c r="B19" s="123" t="s">
        <v>24</v>
      </c>
      <c r="C19" s="115" t="s">
        <v>16</v>
      </c>
    </row>
    <row r="20" spans="1:3" ht="56" hidden="1" x14ac:dyDescent="0.15">
      <c r="A20" s="117">
        <v>1</v>
      </c>
      <c r="B20" s="123" t="s">
        <v>25</v>
      </c>
      <c r="C20" s="115" t="s">
        <v>16</v>
      </c>
    </row>
    <row r="21" spans="1:3" ht="56" hidden="1" x14ac:dyDescent="0.15">
      <c r="A21" s="117">
        <v>1</v>
      </c>
      <c r="B21" s="123" t="s">
        <v>26</v>
      </c>
      <c r="C21" s="115" t="s">
        <v>16</v>
      </c>
    </row>
    <row r="22" spans="1:3" ht="56" hidden="1" x14ac:dyDescent="0.15">
      <c r="A22" s="117">
        <v>1</v>
      </c>
      <c r="B22" s="123" t="s">
        <v>27</v>
      </c>
      <c r="C22" s="115" t="s">
        <v>16</v>
      </c>
    </row>
    <row r="23" spans="1:3" ht="56" hidden="1" x14ac:dyDescent="0.15">
      <c r="A23" s="117">
        <v>1</v>
      </c>
      <c r="B23" s="123" t="s">
        <v>28</v>
      </c>
      <c r="C23" s="115" t="s">
        <v>16</v>
      </c>
    </row>
    <row r="24" spans="1:3" ht="56" hidden="1" x14ac:dyDescent="0.15">
      <c r="A24" s="117">
        <v>1</v>
      </c>
      <c r="B24" s="123" t="s">
        <v>29</v>
      </c>
      <c r="C24" s="115" t="s">
        <v>16</v>
      </c>
    </row>
    <row r="25" spans="1:3" ht="56" hidden="1" x14ac:dyDescent="0.15">
      <c r="A25" s="117">
        <v>1</v>
      </c>
      <c r="B25" s="123" t="s">
        <v>30</v>
      </c>
      <c r="C25" s="115" t="s">
        <v>16</v>
      </c>
    </row>
    <row r="26" spans="1:3" ht="56" hidden="1" x14ac:dyDescent="0.15">
      <c r="A26" s="117">
        <v>1</v>
      </c>
      <c r="B26" s="123" t="s">
        <v>31</v>
      </c>
      <c r="C26" s="115" t="s">
        <v>16</v>
      </c>
    </row>
    <row r="27" spans="1:3" ht="56" hidden="1" x14ac:dyDescent="0.15">
      <c r="A27" s="117">
        <v>1</v>
      </c>
      <c r="B27" s="123" t="s">
        <v>32</v>
      </c>
      <c r="C27" s="115" t="s">
        <v>16</v>
      </c>
    </row>
    <row r="28" spans="1:3" ht="56" hidden="1" x14ac:dyDescent="0.15">
      <c r="A28" s="117">
        <v>1</v>
      </c>
      <c r="B28" s="123" t="s">
        <v>33</v>
      </c>
      <c r="C28" s="115" t="s">
        <v>16</v>
      </c>
    </row>
    <row r="29" spans="1:3" x14ac:dyDescent="0.15">
      <c r="A29" s="19"/>
      <c r="B29" s="124"/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9"/>
  <sheetViews>
    <sheetView showGridLines="0" topLeftCell="A7" zoomScale="85" zoomScaleNormal="85" workbookViewId="0">
      <selection activeCell="G16" sqref="G16"/>
    </sheetView>
  </sheetViews>
  <sheetFormatPr baseColWidth="10" defaultColWidth="9.1640625" defaultRowHeight="13" zeroHeight="1" x14ac:dyDescent="0.15"/>
  <cols>
    <col min="1" max="1" width="41" style="1" customWidth="1"/>
    <col min="2" max="2" width="14.5" style="1" bestFit="1" customWidth="1"/>
    <col min="3" max="3" width="13.1640625" style="1" customWidth="1"/>
    <col min="4" max="4" width="13.6640625" style="1" customWidth="1"/>
    <col min="5" max="9" width="17" style="12" customWidth="1"/>
    <col min="10" max="10" width="37.83203125" style="12" customWidth="1"/>
    <col min="11" max="11" width="24.6640625" style="1" customWidth="1"/>
    <col min="12" max="256" width="11.5" style="1" customWidth="1"/>
    <col min="257" max="16384" width="9.1640625" style="1"/>
  </cols>
  <sheetData>
    <row r="1" spans="1:12" ht="45" customHeight="1" x14ac:dyDescent="0.1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2" s="10" customFormat="1" x14ac:dyDescent="0.15">
      <c r="A2" s="81"/>
      <c r="B2" s="80"/>
      <c r="C2" s="80"/>
      <c r="D2" s="80"/>
      <c r="E2" s="80"/>
      <c r="F2" s="80"/>
      <c r="G2" s="80"/>
      <c r="H2" s="80"/>
      <c r="I2" s="80"/>
      <c r="J2" s="80"/>
      <c r="K2" s="80"/>
      <c r="L2" s="79"/>
    </row>
    <row r="3" spans="1:12" s="6" customFormat="1" x14ac:dyDescent="0.15">
      <c r="A3" s="69"/>
      <c r="B3" s="87"/>
      <c r="C3" s="87"/>
      <c r="D3" s="87"/>
      <c r="E3" s="11"/>
      <c r="F3" s="11"/>
      <c r="G3" s="11"/>
      <c r="H3" s="8"/>
      <c r="I3" s="8"/>
      <c r="J3" s="8"/>
      <c r="K3" s="87"/>
      <c r="L3" s="70"/>
    </row>
    <row r="4" spans="1:12" s="7" customFormat="1" ht="15" customHeight="1" x14ac:dyDescent="0.15">
      <c r="A4" s="49" t="s">
        <v>34</v>
      </c>
      <c r="B4" s="176">
        <v>44499</v>
      </c>
      <c r="C4" s="85"/>
      <c r="D4" s="84"/>
      <c r="E4" s="11"/>
      <c r="F4" s="11"/>
      <c r="G4" s="11"/>
      <c r="H4" s="8"/>
      <c r="I4" s="8"/>
      <c r="J4" s="8"/>
      <c r="K4" s="9"/>
      <c r="L4" s="71"/>
    </row>
    <row r="5" spans="1:12" s="6" customFormat="1" ht="15" customHeight="1" x14ac:dyDescent="0.15">
      <c r="A5" s="50" t="s">
        <v>35</v>
      </c>
      <c r="B5" s="177">
        <v>44501</v>
      </c>
      <c r="C5" s="83"/>
      <c r="D5" s="82"/>
      <c r="E5" s="11"/>
      <c r="F5" s="11"/>
      <c r="G5" s="11"/>
      <c r="H5" s="11"/>
      <c r="I5" s="11"/>
      <c r="J5" s="8"/>
      <c r="K5" s="87"/>
      <c r="L5" s="70"/>
    </row>
    <row r="6" spans="1:12" s="5" customFormat="1" ht="15" customHeight="1" x14ac:dyDescent="0.15">
      <c r="A6" s="48" t="s">
        <v>36</v>
      </c>
      <c r="B6" s="78" t="s">
        <v>104</v>
      </c>
      <c r="C6" s="77"/>
      <c r="D6" s="93"/>
      <c r="E6" s="11"/>
      <c r="F6" s="72"/>
      <c r="G6" s="72"/>
      <c r="H6" s="13"/>
      <c r="I6" s="13"/>
      <c r="J6" s="13"/>
      <c r="K6" s="4"/>
      <c r="L6" s="73"/>
    </row>
    <row r="7" spans="1:12" s="5" customFormat="1" ht="17" thickBot="1" x14ac:dyDescent="0.25">
      <c r="A7" s="74"/>
      <c r="B7" s="4"/>
      <c r="C7" s="4"/>
      <c r="D7" s="4"/>
      <c r="E7" s="72"/>
      <c r="F7" s="72"/>
      <c r="G7" s="72"/>
      <c r="H7" s="13"/>
      <c r="I7" s="13"/>
      <c r="J7" s="13"/>
      <c r="K7" s="3"/>
      <c r="L7" s="73"/>
    </row>
    <row r="8" spans="1:12" s="5" customFormat="1" ht="13.5" customHeight="1" x14ac:dyDescent="0.2">
      <c r="A8" s="150" t="s">
        <v>37</v>
      </c>
      <c r="B8" s="143" t="s">
        <v>38</v>
      </c>
      <c r="C8" s="143" t="s">
        <v>39</v>
      </c>
      <c r="D8" s="143" t="s">
        <v>40</v>
      </c>
      <c r="E8" s="145" t="s">
        <v>41</v>
      </c>
      <c r="F8" s="145" t="s">
        <v>42</v>
      </c>
      <c r="G8" s="145" t="s">
        <v>43</v>
      </c>
      <c r="H8" s="145" t="s">
        <v>44</v>
      </c>
      <c r="I8" s="145" t="s">
        <v>45</v>
      </c>
      <c r="J8" s="153" t="s">
        <v>46</v>
      </c>
      <c r="K8" s="3"/>
      <c r="L8" s="73"/>
    </row>
    <row r="9" spans="1:12" s="5" customFormat="1" ht="11.25" customHeight="1" x14ac:dyDescent="0.2">
      <c r="A9" s="151"/>
      <c r="B9" s="144"/>
      <c r="C9" s="144"/>
      <c r="D9" s="144"/>
      <c r="E9" s="146"/>
      <c r="F9" s="146"/>
      <c r="G9" s="146"/>
      <c r="H9" s="146"/>
      <c r="I9" s="146"/>
      <c r="J9" s="154"/>
      <c r="K9" s="3"/>
      <c r="L9" s="73"/>
    </row>
    <row r="10" spans="1:12" s="5" customFormat="1" ht="16" x14ac:dyDescent="0.2">
      <c r="A10" s="92" t="str">
        <f>'Roteiro de Teste '!B5</f>
        <v>CT001 - Cadastro Inválido</v>
      </c>
      <c r="B10" s="116">
        <v>44499</v>
      </c>
      <c r="C10" s="86"/>
      <c r="D10" s="89"/>
      <c r="E10" s="89" t="s">
        <v>78</v>
      </c>
      <c r="F10" s="89" t="s">
        <v>54</v>
      </c>
      <c r="G10" s="90" t="s">
        <v>64</v>
      </c>
      <c r="H10" s="90"/>
      <c r="I10" s="90"/>
      <c r="J10" s="91" t="s">
        <v>105</v>
      </c>
      <c r="K10" s="3"/>
      <c r="L10" s="73"/>
    </row>
    <row r="11" spans="1:12" s="5" customFormat="1" ht="16" x14ac:dyDescent="0.2">
      <c r="A11" s="92" t="str">
        <f>'Roteiro de Teste '!B6</f>
        <v>CT002 - Senha Inválida</v>
      </c>
      <c r="B11" s="116">
        <v>44499</v>
      </c>
      <c r="C11" s="86"/>
      <c r="D11" s="89"/>
      <c r="E11" s="89" t="s">
        <v>78</v>
      </c>
      <c r="F11" s="89" t="s">
        <v>53</v>
      </c>
      <c r="G11" s="90" t="s">
        <v>56</v>
      </c>
      <c r="H11" s="90"/>
      <c r="I11" s="90"/>
      <c r="J11" s="91" t="s">
        <v>106</v>
      </c>
      <c r="K11" s="3"/>
      <c r="L11" s="73"/>
    </row>
    <row r="12" spans="1:12" ht="16" x14ac:dyDescent="0.2">
      <c r="A12" s="92" t="str">
        <f>'Roteiro de Teste '!B7</f>
        <v>CT003 - Redefinir senha sem cadastro</v>
      </c>
      <c r="B12" s="116">
        <v>44499</v>
      </c>
      <c r="C12" s="86"/>
      <c r="D12" s="89"/>
      <c r="E12" s="89" t="s">
        <v>78</v>
      </c>
      <c r="F12" s="89" t="s">
        <v>53</v>
      </c>
      <c r="G12" s="90" t="s">
        <v>62</v>
      </c>
      <c r="H12" s="90"/>
      <c r="I12" s="90"/>
      <c r="J12" s="91" t="s">
        <v>106</v>
      </c>
      <c r="K12" s="3"/>
      <c r="L12" s="75"/>
    </row>
    <row r="13" spans="1:12" ht="16" x14ac:dyDescent="0.2">
      <c r="A13" s="92" t="str">
        <f>'Roteiro de Teste '!B8</f>
        <v>CT004 - Nova senha</v>
      </c>
      <c r="B13" s="116" t="s">
        <v>107</v>
      </c>
      <c r="C13" s="86"/>
      <c r="D13" s="89"/>
      <c r="E13" s="89" t="s">
        <v>78</v>
      </c>
      <c r="F13" s="89" t="s">
        <v>53</v>
      </c>
      <c r="G13" s="90" t="s">
        <v>56</v>
      </c>
      <c r="H13" s="90"/>
      <c r="I13" s="90"/>
      <c r="J13" s="91" t="s">
        <v>106</v>
      </c>
      <c r="K13" s="3"/>
      <c r="L13" s="75"/>
    </row>
    <row r="14" spans="1:12" ht="16" x14ac:dyDescent="0.2">
      <c r="A14" s="92" t="str">
        <f>'Roteiro de Teste '!B9</f>
        <v>CT005 - Validar registro de proposta</v>
      </c>
      <c r="B14" s="116" t="s">
        <v>107</v>
      </c>
      <c r="C14" s="86"/>
      <c r="D14" s="89"/>
      <c r="E14" s="89" t="s">
        <v>80</v>
      </c>
      <c r="F14" s="89" t="s">
        <v>54</v>
      </c>
      <c r="G14" s="90" t="s">
        <v>60</v>
      </c>
      <c r="H14" s="90"/>
      <c r="I14" s="90"/>
      <c r="J14" s="91" t="s">
        <v>109</v>
      </c>
      <c r="K14" s="3"/>
      <c r="L14" s="75"/>
    </row>
    <row r="15" spans="1:12" ht="16" x14ac:dyDescent="0.2">
      <c r="A15" s="92" t="str">
        <f>'Roteiro de Teste '!B10</f>
        <v>CT006 - Arquivo da proposta grande</v>
      </c>
      <c r="B15" s="116" t="s">
        <v>107</v>
      </c>
      <c r="C15" s="86"/>
      <c r="D15" s="89"/>
      <c r="E15" s="89" t="s">
        <v>79</v>
      </c>
      <c r="F15" s="89" t="s">
        <v>54</v>
      </c>
      <c r="G15" s="90" t="s">
        <v>64</v>
      </c>
      <c r="H15" s="90"/>
      <c r="I15" s="90"/>
      <c r="J15" s="91" t="s">
        <v>106</v>
      </c>
      <c r="K15" s="3"/>
      <c r="L15" s="75"/>
    </row>
    <row r="16" spans="1:12" ht="16" x14ac:dyDescent="0.2">
      <c r="A16" s="92" t="str">
        <f>'Roteiro de Teste '!B11</f>
        <v>CT007 - Atribuir proposta</v>
      </c>
      <c r="B16" s="116" t="s">
        <v>107</v>
      </c>
      <c r="C16" s="86"/>
      <c r="D16" s="89"/>
      <c r="E16" s="89" t="s">
        <v>79</v>
      </c>
      <c r="F16" s="89" t="s">
        <v>53</v>
      </c>
      <c r="G16" s="90" t="s">
        <v>64</v>
      </c>
      <c r="H16" s="90"/>
      <c r="I16" s="90"/>
      <c r="J16" s="91" t="s">
        <v>109</v>
      </c>
      <c r="K16" s="3"/>
      <c r="L16" s="75"/>
    </row>
    <row r="17" spans="1:12" s="14" customFormat="1" x14ac:dyDescent="0.15">
      <c r="A17" s="26"/>
      <c r="B17" s="88"/>
      <c r="C17" s="88"/>
      <c r="D17" s="88"/>
      <c r="E17" s="27"/>
      <c r="F17" s="28"/>
      <c r="G17" s="28"/>
      <c r="H17" s="29"/>
      <c r="I17" s="30"/>
      <c r="J17" s="30"/>
      <c r="K17" s="31"/>
      <c r="L17" s="76"/>
    </row>
    <row r="18" spans="1:12" ht="15" customHeight="1" x14ac:dyDescent="0.15">
      <c r="A18" s="147" t="s">
        <v>47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9"/>
    </row>
    <row r="19" spans="1:12" x14ac:dyDescent="0.15">
      <c r="A19" s="15"/>
      <c r="B19" s="2"/>
      <c r="C19" s="14"/>
      <c r="D19" s="2"/>
      <c r="E19" s="16"/>
      <c r="F19" s="16"/>
      <c r="G19" s="16"/>
      <c r="H19" s="16"/>
      <c r="I19" s="16"/>
      <c r="J19" s="16"/>
      <c r="K19" s="2"/>
      <c r="L19" s="40"/>
    </row>
    <row r="20" spans="1:12" x14ac:dyDescent="0.15">
      <c r="A20" s="41"/>
      <c r="B20" s="24"/>
      <c r="C20" s="14"/>
      <c r="D20" s="2"/>
      <c r="E20" s="16"/>
      <c r="F20" s="16"/>
      <c r="G20" s="16"/>
      <c r="H20" s="16"/>
      <c r="I20" s="16"/>
      <c r="J20" s="16"/>
      <c r="K20" s="2"/>
      <c r="L20" s="40"/>
    </row>
    <row r="21" spans="1:12" ht="16" customHeight="1" x14ac:dyDescent="0.15">
      <c r="A21" s="141" t="s">
        <v>48</v>
      </c>
      <c r="B21" s="142"/>
      <c r="C21" s="14"/>
      <c r="D21" s="2"/>
      <c r="E21" s="16"/>
      <c r="F21" s="16"/>
      <c r="G21" s="16"/>
      <c r="H21" s="16"/>
      <c r="I21" s="16"/>
      <c r="J21" s="16"/>
      <c r="K21" s="2"/>
      <c r="L21" s="40"/>
    </row>
    <row r="22" spans="1:12" ht="16" customHeight="1" x14ac:dyDescent="0.15">
      <c r="A22" s="51" t="s">
        <v>49</v>
      </c>
      <c r="B22" s="56" t="s">
        <v>50</v>
      </c>
      <c r="C22" s="14"/>
      <c r="D22" s="2"/>
      <c r="E22" s="16"/>
      <c r="F22" s="16"/>
      <c r="G22" s="16"/>
      <c r="H22" s="16"/>
      <c r="I22" s="16"/>
      <c r="J22" s="16"/>
      <c r="K22" s="2"/>
      <c r="L22" s="40"/>
    </row>
    <row r="23" spans="1:12" ht="16" customHeight="1" x14ac:dyDescent="0.15">
      <c r="A23" s="52"/>
      <c r="B23" s="89">
        <f>COUNTIF(D:D,"&gt;0")</f>
        <v>0</v>
      </c>
      <c r="C23" s="14"/>
      <c r="D23" s="2"/>
      <c r="E23" s="16"/>
      <c r="F23" s="16"/>
      <c r="G23" s="16"/>
      <c r="H23" s="16"/>
      <c r="I23" s="16"/>
      <c r="J23" s="16"/>
      <c r="K23" s="2"/>
      <c r="L23" s="40"/>
    </row>
    <row r="24" spans="1:12" ht="16" customHeight="1" x14ac:dyDescent="0.15">
      <c r="A24" s="47"/>
      <c r="B24" s="46"/>
      <c r="C24" s="14"/>
      <c r="D24" s="2"/>
      <c r="E24" s="16"/>
      <c r="F24" s="16"/>
      <c r="G24" s="16"/>
      <c r="H24" s="16"/>
      <c r="I24" s="16"/>
      <c r="J24" s="16"/>
      <c r="K24" s="2"/>
      <c r="L24" s="40"/>
    </row>
    <row r="25" spans="1:12" ht="16" customHeight="1" x14ac:dyDescent="0.15">
      <c r="A25" s="141" t="s">
        <v>51</v>
      </c>
      <c r="B25" s="142"/>
      <c r="C25" s="14"/>
      <c r="D25" s="2"/>
      <c r="E25" s="16"/>
      <c r="F25" s="16"/>
      <c r="G25" s="16"/>
      <c r="H25" s="16"/>
      <c r="I25" s="16"/>
      <c r="J25" s="16"/>
      <c r="K25" s="2"/>
      <c r="L25" s="40"/>
    </row>
    <row r="26" spans="1:12" ht="16" customHeight="1" x14ac:dyDescent="0.15">
      <c r="A26" s="51"/>
      <c r="B26" s="56" t="s">
        <v>50</v>
      </c>
      <c r="C26" s="14"/>
      <c r="D26" s="2"/>
      <c r="E26" s="16"/>
      <c r="F26" s="16"/>
      <c r="G26" s="16"/>
      <c r="H26" s="16"/>
      <c r="I26" s="16"/>
      <c r="J26" s="16"/>
      <c r="K26" s="2"/>
      <c r="L26" s="40"/>
    </row>
    <row r="27" spans="1:12" ht="16" customHeight="1" x14ac:dyDescent="0.15">
      <c r="A27" s="53" t="str">
        <f>Dashboard!B14</f>
        <v>Baixa</v>
      </c>
      <c r="B27" s="89">
        <f>COUNTIF(E:E,A27)</f>
        <v>4</v>
      </c>
      <c r="C27" s="14"/>
      <c r="D27" s="2"/>
      <c r="E27" s="16"/>
      <c r="F27" s="16"/>
      <c r="G27" s="16"/>
      <c r="H27" s="16"/>
      <c r="I27" s="16"/>
      <c r="J27" s="16"/>
      <c r="K27" s="2"/>
      <c r="L27" s="40"/>
    </row>
    <row r="28" spans="1:12" ht="16" customHeight="1" x14ac:dyDescent="0.15">
      <c r="A28" s="53" t="str">
        <f>Dashboard!B15</f>
        <v>Média</v>
      </c>
      <c r="B28" s="89">
        <f>COUNTIF(E:E,A28)</f>
        <v>2</v>
      </c>
      <c r="C28" s="14"/>
      <c r="D28" s="2"/>
      <c r="E28" s="16"/>
      <c r="F28" s="16"/>
      <c r="G28" s="16"/>
      <c r="H28" s="16"/>
      <c r="I28" s="16"/>
      <c r="J28" s="16"/>
      <c r="K28" s="2"/>
      <c r="L28" s="40"/>
    </row>
    <row r="29" spans="1:12" ht="16" customHeight="1" x14ac:dyDescent="0.15">
      <c r="A29" s="53" t="str">
        <f>Dashboard!B16</f>
        <v>Alta</v>
      </c>
      <c r="B29" s="89">
        <f>COUNTIF(E:E,A29)</f>
        <v>1</v>
      </c>
      <c r="C29" s="14"/>
      <c r="D29" s="2"/>
      <c r="E29" s="16"/>
      <c r="F29" s="16"/>
      <c r="G29" s="16"/>
      <c r="H29" s="16"/>
      <c r="I29" s="16"/>
      <c r="J29" s="16"/>
      <c r="K29" s="2"/>
      <c r="L29" s="40"/>
    </row>
    <row r="30" spans="1:12" ht="16" customHeight="1" x14ac:dyDescent="0.15">
      <c r="A30" s="53" t="str">
        <f>Dashboard!B17</f>
        <v>Travamento</v>
      </c>
      <c r="B30" s="89">
        <f>COUNTIF(E:E,A30)</f>
        <v>0</v>
      </c>
      <c r="C30" s="14"/>
      <c r="D30" s="2"/>
      <c r="E30" s="16"/>
      <c r="F30" s="16"/>
      <c r="G30" s="16"/>
      <c r="H30" s="16"/>
      <c r="I30" s="16"/>
      <c r="J30" s="16"/>
      <c r="K30" s="2"/>
      <c r="L30" s="40"/>
    </row>
    <row r="31" spans="1:12" ht="16" customHeight="1" x14ac:dyDescent="0.15">
      <c r="A31" s="53" t="str">
        <f>Dashboard!B18</f>
        <v>Obstáculo</v>
      </c>
      <c r="B31" s="89">
        <f>COUNTIF(E:E,A31)</f>
        <v>0</v>
      </c>
      <c r="C31" s="14"/>
      <c r="D31" s="2"/>
      <c r="E31" s="16"/>
      <c r="F31" s="16"/>
      <c r="G31" s="16"/>
      <c r="H31" s="16"/>
      <c r="I31" s="16"/>
      <c r="J31" s="16"/>
      <c r="K31" s="2"/>
      <c r="L31" s="40"/>
    </row>
    <row r="32" spans="1:12" ht="16" customHeight="1" x14ac:dyDescent="0.15">
      <c r="A32" s="47"/>
      <c r="B32" s="46"/>
      <c r="C32" s="14"/>
      <c r="D32" s="14"/>
      <c r="E32" s="16"/>
      <c r="F32" s="16"/>
      <c r="G32" s="16"/>
      <c r="H32" s="16"/>
      <c r="I32" s="16"/>
      <c r="J32" s="16"/>
      <c r="K32" s="14"/>
      <c r="L32" s="40"/>
    </row>
    <row r="33" spans="1:12" ht="16" customHeight="1" x14ac:dyDescent="0.15">
      <c r="A33" s="141" t="s">
        <v>52</v>
      </c>
      <c r="B33" s="142"/>
      <c r="C33" s="14"/>
      <c r="D33" s="2"/>
      <c r="E33" s="16"/>
      <c r="F33" s="16"/>
      <c r="G33" s="16"/>
      <c r="H33" s="16"/>
      <c r="I33" s="16"/>
      <c r="J33" s="16"/>
      <c r="K33" s="2"/>
      <c r="L33" s="40"/>
    </row>
    <row r="34" spans="1:12" ht="16" customHeight="1" x14ac:dyDescent="0.15">
      <c r="A34" s="51"/>
      <c r="B34" s="56" t="s">
        <v>50</v>
      </c>
      <c r="C34" s="14"/>
      <c r="D34" s="2"/>
      <c r="E34" s="16"/>
      <c r="F34" s="16"/>
      <c r="G34" s="16"/>
      <c r="H34" s="16"/>
      <c r="I34" s="16"/>
      <c r="J34" s="16"/>
      <c r="K34" s="2"/>
      <c r="L34" s="40"/>
    </row>
    <row r="35" spans="1:12" ht="16" customHeight="1" x14ac:dyDescent="0.15">
      <c r="A35" s="53" t="s">
        <v>53</v>
      </c>
      <c r="B35" s="89">
        <f>COUNTIF(F:F,A35)</f>
        <v>4</v>
      </c>
      <c r="C35" s="14"/>
      <c r="D35" s="2"/>
      <c r="E35" s="16"/>
      <c r="F35" s="16"/>
      <c r="G35" s="16"/>
      <c r="H35" s="16"/>
      <c r="I35" s="16"/>
      <c r="J35" s="16"/>
      <c r="K35" s="2"/>
      <c r="L35" s="40"/>
    </row>
    <row r="36" spans="1:12" ht="16" customHeight="1" x14ac:dyDescent="0.15">
      <c r="A36" s="53" t="s">
        <v>54</v>
      </c>
      <c r="B36" s="89">
        <f>COUNTIF(F:F,A36)</f>
        <v>3</v>
      </c>
      <c r="C36" s="14"/>
      <c r="D36" s="2"/>
      <c r="E36" s="16"/>
      <c r="F36" s="16"/>
      <c r="G36" s="16"/>
      <c r="H36" s="16"/>
      <c r="I36" s="16"/>
      <c r="J36" s="16"/>
      <c r="K36" s="2"/>
      <c r="L36" s="40"/>
    </row>
    <row r="37" spans="1:12" ht="16" customHeight="1" x14ac:dyDescent="0.15">
      <c r="A37" s="47"/>
      <c r="B37" s="46"/>
      <c r="C37" s="14"/>
      <c r="D37" s="2"/>
      <c r="E37" s="16"/>
      <c r="F37" s="16"/>
      <c r="G37" s="16"/>
      <c r="H37" s="16"/>
      <c r="I37" s="16"/>
      <c r="J37" s="16"/>
      <c r="K37" s="2"/>
      <c r="L37" s="40"/>
    </row>
    <row r="38" spans="1:12" ht="16" customHeight="1" x14ac:dyDescent="0.15">
      <c r="A38" s="141" t="s">
        <v>55</v>
      </c>
      <c r="B38" s="142"/>
      <c r="C38" s="14"/>
      <c r="D38" s="2"/>
      <c r="E38" s="16"/>
      <c r="F38" s="16"/>
      <c r="G38" s="16"/>
      <c r="H38" s="16"/>
      <c r="I38" s="16"/>
      <c r="J38" s="16"/>
      <c r="K38" s="2"/>
      <c r="L38" s="40"/>
    </row>
    <row r="39" spans="1:12" ht="16" customHeight="1" x14ac:dyDescent="0.15">
      <c r="A39" s="51"/>
      <c r="B39" s="56" t="s">
        <v>50</v>
      </c>
      <c r="C39" s="14"/>
      <c r="D39" s="2"/>
      <c r="E39" s="16"/>
      <c r="F39" s="16"/>
      <c r="G39" s="16"/>
      <c r="H39" s="16"/>
      <c r="I39" s="16"/>
      <c r="J39" s="16"/>
      <c r="K39" s="2"/>
      <c r="L39" s="40"/>
    </row>
    <row r="40" spans="1:12" ht="16" customHeight="1" x14ac:dyDescent="0.15">
      <c r="A40" s="53" t="s">
        <v>56</v>
      </c>
      <c r="B40" s="89">
        <f t="shared" ref="B40:B46" si="0">COUNTIF(G:G,A40)</f>
        <v>2</v>
      </c>
      <c r="C40" s="14"/>
      <c r="D40" s="2"/>
      <c r="E40" s="16"/>
      <c r="F40" s="16"/>
      <c r="G40" s="16"/>
      <c r="H40" s="16"/>
      <c r="I40" s="16"/>
      <c r="J40" s="16"/>
      <c r="K40" s="2"/>
      <c r="L40" s="40"/>
    </row>
    <row r="41" spans="1:12" ht="16" hidden="1" customHeight="1" x14ac:dyDescent="0.15">
      <c r="A41" s="53" t="s">
        <v>57</v>
      </c>
      <c r="B41" s="89">
        <f t="shared" si="0"/>
        <v>0</v>
      </c>
      <c r="C41" s="14"/>
      <c r="D41" s="2"/>
      <c r="E41" s="16"/>
      <c r="F41" s="16"/>
      <c r="G41" s="16"/>
      <c r="H41" s="16"/>
      <c r="I41" s="16"/>
      <c r="J41" s="16"/>
      <c r="K41" s="2"/>
      <c r="L41" s="40"/>
    </row>
    <row r="42" spans="1:12" ht="16" hidden="1" customHeight="1" x14ac:dyDescent="0.15">
      <c r="A42" s="53" t="s">
        <v>58</v>
      </c>
      <c r="B42" s="89">
        <f t="shared" si="0"/>
        <v>0</v>
      </c>
      <c r="C42" s="14"/>
      <c r="D42" s="2"/>
      <c r="E42" s="16"/>
      <c r="F42" s="16"/>
      <c r="G42" s="16"/>
      <c r="H42" s="16"/>
      <c r="I42" s="16"/>
      <c r="J42" s="16"/>
      <c r="K42" s="2"/>
      <c r="L42" s="40"/>
    </row>
    <row r="43" spans="1:12" ht="16" hidden="1" customHeight="1" x14ac:dyDescent="0.15">
      <c r="A43" s="53" t="s">
        <v>59</v>
      </c>
      <c r="B43" s="89">
        <f t="shared" si="0"/>
        <v>0</v>
      </c>
      <c r="C43" s="14"/>
      <c r="D43" s="2"/>
      <c r="E43" s="16"/>
      <c r="F43" s="16"/>
      <c r="G43" s="16"/>
      <c r="H43" s="16"/>
      <c r="I43" s="16"/>
      <c r="J43" s="16"/>
      <c r="K43" s="2"/>
      <c r="L43" s="40"/>
    </row>
    <row r="44" spans="1:12" ht="16" customHeight="1" x14ac:dyDescent="0.15">
      <c r="A44" s="53" t="s">
        <v>60</v>
      </c>
      <c r="B44" s="89">
        <f t="shared" si="0"/>
        <v>1</v>
      </c>
      <c r="C44" s="14"/>
      <c r="D44" s="2"/>
      <c r="E44" s="16"/>
      <c r="F44" s="16"/>
      <c r="G44" s="16"/>
      <c r="H44" s="16"/>
      <c r="I44" s="16"/>
      <c r="J44" s="16"/>
      <c r="K44" s="2"/>
      <c r="L44" s="40"/>
    </row>
    <row r="45" spans="1:12" ht="16" customHeight="1" x14ac:dyDescent="0.15">
      <c r="A45" s="53" t="s">
        <v>61</v>
      </c>
      <c r="B45" s="89">
        <f t="shared" si="0"/>
        <v>0</v>
      </c>
      <c r="C45" s="14"/>
      <c r="D45" s="2"/>
      <c r="E45" s="16"/>
      <c r="F45" s="16"/>
      <c r="G45" s="16"/>
      <c r="H45" s="16"/>
      <c r="I45" s="16"/>
      <c r="J45" s="16"/>
      <c r="K45" s="2"/>
      <c r="L45" s="40"/>
    </row>
    <row r="46" spans="1:12" ht="16" customHeight="1" x14ac:dyDescent="0.15">
      <c r="A46" s="53" t="s">
        <v>62</v>
      </c>
      <c r="B46" s="89">
        <f t="shared" si="0"/>
        <v>1</v>
      </c>
      <c r="C46" s="14"/>
      <c r="D46" s="2"/>
      <c r="E46" s="16"/>
      <c r="F46" s="16"/>
      <c r="G46" s="16"/>
      <c r="H46" s="16"/>
      <c r="I46" s="16"/>
      <c r="J46" s="16"/>
      <c r="K46" s="2"/>
      <c r="L46" s="40"/>
    </row>
    <row r="47" spans="1:12" ht="16" customHeight="1" x14ac:dyDescent="0.15">
      <c r="A47" s="47"/>
      <c r="B47" s="46"/>
      <c r="C47" s="14"/>
      <c r="D47" s="2"/>
      <c r="E47" s="16"/>
      <c r="F47" s="16"/>
      <c r="G47" s="16"/>
      <c r="H47" s="16"/>
      <c r="I47" s="16"/>
      <c r="J47" s="16"/>
      <c r="K47" s="2"/>
      <c r="L47" s="40"/>
    </row>
    <row r="48" spans="1:12" ht="16" customHeight="1" x14ac:dyDescent="0.15">
      <c r="A48" s="141" t="s">
        <v>63</v>
      </c>
      <c r="B48" s="142"/>
      <c r="C48" s="14"/>
      <c r="D48" s="2"/>
      <c r="E48" s="16"/>
      <c r="F48" s="16"/>
      <c r="G48" s="16"/>
      <c r="H48" s="16"/>
      <c r="I48" s="16"/>
      <c r="J48" s="16"/>
      <c r="K48" s="2"/>
      <c r="L48" s="40"/>
    </row>
    <row r="49" spans="1:12" ht="16" customHeight="1" x14ac:dyDescent="0.15">
      <c r="A49" s="51" t="s">
        <v>37</v>
      </c>
      <c r="B49" s="56" t="s">
        <v>50</v>
      </c>
      <c r="C49" s="14"/>
      <c r="D49" s="2"/>
      <c r="E49" s="16"/>
      <c r="F49" s="16"/>
      <c r="G49" s="16"/>
      <c r="H49" s="16"/>
      <c r="I49" s="16"/>
      <c r="J49" s="16"/>
      <c r="K49" s="2"/>
      <c r="L49" s="40"/>
    </row>
    <row r="50" spans="1:12" ht="16" customHeight="1" x14ac:dyDescent="0.15">
      <c r="A50" s="53" t="str">
        <f>'Roteiro de Teste '!B5</f>
        <v>CT001 - Cadastro Inválido</v>
      </c>
      <c r="B50" s="89">
        <f t="shared" ref="B50:B56" si="1">IF(A50="",0,COUNTIFS(A$10:A$16,A50,F$10:F$16,"Erro"))</f>
        <v>0</v>
      </c>
      <c r="C50" s="14"/>
      <c r="D50" s="2"/>
      <c r="E50" s="16"/>
      <c r="F50" s="16"/>
      <c r="G50" s="16"/>
      <c r="H50" s="16"/>
      <c r="I50" s="16"/>
      <c r="J50" s="16"/>
      <c r="K50" s="2"/>
      <c r="L50" s="40"/>
    </row>
    <row r="51" spans="1:12" ht="16" customHeight="1" x14ac:dyDescent="0.15">
      <c r="A51" s="53" t="str">
        <f>'Roteiro de Teste '!B6</f>
        <v>CT002 - Senha Inválida</v>
      </c>
      <c r="B51" s="89">
        <f t="shared" si="1"/>
        <v>1</v>
      </c>
      <c r="C51" s="14"/>
      <c r="D51" s="2"/>
      <c r="E51" s="16"/>
      <c r="F51" s="16"/>
      <c r="G51" s="16"/>
      <c r="H51" s="121"/>
      <c r="I51" s="120" t="s">
        <v>56</v>
      </c>
      <c r="J51" s="121"/>
      <c r="K51" s="2"/>
      <c r="L51" s="40"/>
    </row>
    <row r="52" spans="1:12" ht="16" customHeight="1" x14ac:dyDescent="0.15">
      <c r="A52" s="53" t="str">
        <f>'Roteiro de Teste '!B7</f>
        <v>CT003 - Redefinir senha sem cadastro</v>
      </c>
      <c r="B52" s="89">
        <f t="shared" si="1"/>
        <v>1</v>
      </c>
      <c r="C52" s="14"/>
      <c r="D52" s="2"/>
      <c r="E52" s="16"/>
      <c r="F52" s="16"/>
      <c r="G52" s="16"/>
      <c r="H52" s="121"/>
      <c r="I52" s="120" t="s">
        <v>60</v>
      </c>
      <c r="J52" s="121"/>
      <c r="K52" s="2"/>
      <c r="L52" s="40"/>
    </row>
    <row r="53" spans="1:12" ht="16" customHeight="1" x14ac:dyDescent="0.15">
      <c r="A53" s="53" t="str">
        <f>'Roteiro de Teste '!B8</f>
        <v>CT004 - Nova senha</v>
      </c>
      <c r="B53" s="89">
        <f t="shared" si="1"/>
        <v>1</v>
      </c>
      <c r="C53" s="14"/>
      <c r="D53" s="2"/>
      <c r="E53" s="16"/>
      <c r="F53" s="16"/>
      <c r="G53" s="16"/>
      <c r="H53" s="121"/>
      <c r="I53" s="120" t="s">
        <v>64</v>
      </c>
      <c r="J53" s="121"/>
      <c r="K53" s="2"/>
      <c r="L53" s="40"/>
    </row>
    <row r="54" spans="1:12" ht="16" customHeight="1" x14ac:dyDescent="0.15">
      <c r="A54" s="53" t="str">
        <f>'Roteiro de Teste '!B9</f>
        <v>CT005 - Validar registro de proposta</v>
      </c>
      <c r="B54" s="89">
        <f t="shared" si="1"/>
        <v>0</v>
      </c>
      <c r="C54" s="14"/>
      <c r="D54" s="2"/>
      <c r="E54" s="16"/>
      <c r="F54" s="16"/>
      <c r="G54" s="16"/>
      <c r="H54" s="121"/>
      <c r="I54" s="120" t="s">
        <v>62</v>
      </c>
      <c r="J54" s="121"/>
      <c r="K54" s="2"/>
      <c r="L54" s="40"/>
    </row>
    <row r="55" spans="1:12" ht="16" customHeight="1" x14ac:dyDescent="0.15">
      <c r="A55" s="131" t="str">
        <f>'Roteiro de Teste '!B10</f>
        <v>CT006 - Arquivo da proposta grande</v>
      </c>
      <c r="B55" s="132">
        <f t="shared" si="1"/>
        <v>0</v>
      </c>
      <c r="C55" s="14"/>
      <c r="D55" s="2"/>
      <c r="E55" s="16"/>
      <c r="F55" s="16"/>
      <c r="G55" s="16"/>
      <c r="H55" s="121"/>
      <c r="I55" s="121"/>
      <c r="J55" s="121"/>
      <c r="K55" s="2"/>
      <c r="L55" s="40"/>
    </row>
    <row r="56" spans="1:12" ht="16" customHeight="1" x14ac:dyDescent="0.15">
      <c r="A56" s="133" t="str">
        <f>'Roteiro de Teste '!B11</f>
        <v>CT007 - Atribuir proposta</v>
      </c>
      <c r="B56" s="134">
        <f t="shared" si="1"/>
        <v>1</v>
      </c>
      <c r="C56" s="14"/>
      <c r="D56" s="2"/>
      <c r="E56" s="16"/>
      <c r="F56" s="16"/>
      <c r="G56" s="16"/>
      <c r="H56" s="121"/>
      <c r="I56" s="121"/>
      <c r="J56" s="121"/>
      <c r="K56" s="2"/>
      <c r="L56" s="40"/>
    </row>
    <row r="57" spans="1:12" ht="16" customHeight="1" x14ac:dyDescent="0.15">
      <c r="A57" s="129"/>
      <c r="B57" s="130"/>
      <c r="C57" s="14"/>
      <c r="D57" s="2"/>
      <c r="E57" s="16"/>
      <c r="F57" s="16"/>
      <c r="G57" s="16"/>
      <c r="H57" s="121"/>
      <c r="I57" s="121"/>
      <c r="J57" s="121"/>
      <c r="K57" s="2"/>
      <c r="L57" s="40"/>
    </row>
    <row r="58" spans="1:12" ht="16" customHeight="1" x14ac:dyDescent="0.15">
      <c r="A58" s="129"/>
      <c r="B58" s="130"/>
      <c r="C58" s="14"/>
      <c r="D58" s="2"/>
      <c r="E58" s="16"/>
      <c r="F58" s="16"/>
      <c r="G58" s="16"/>
      <c r="H58" s="121"/>
      <c r="I58" s="121"/>
      <c r="J58" s="121"/>
      <c r="K58" s="2"/>
      <c r="L58" s="40"/>
    </row>
    <row r="59" spans="1:12" ht="16" customHeight="1" x14ac:dyDescent="0.15">
      <c r="A59" s="129"/>
      <c r="B59" s="130"/>
      <c r="C59" s="14"/>
      <c r="D59" s="2"/>
      <c r="E59" s="16"/>
      <c r="F59" s="16"/>
      <c r="G59" s="16"/>
      <c r="H59" s="121"/>
      <c r="I59" s="121"/>
      <c r="J59" s="121"/>
      <c r="K59" s="2"/>
      <c r="L59" s="40"/>
    </row>
    <row r="60" spans="1:12" ht="16" customHeight="1" x14ac:dyDescent="0.15">
      <c r="A60" s="129"/>
      <c r="B60" s="130"/>
      <c r="C60" s="14"/>
      <c r="D60" s="2"/>
      <c r="E60" s="16"/>
      <c r="F60" s="16"/>
      <c r="G60" s="16"/>
      <c r="H60" s="121"/>
      <c r="I60" s="121"/>
      <c r="J60" s="121"/>
      <c r="K60" s="2"/>
      <c r="L60" s="40"/>
    </row>
    <row r="61" spans="1:12" ht="16" customHeight="1" x14ac:dyDescent="0.15">
      <c r="A61" s="14"/>
      <c r="B61" s="14"/>
      <c r="C61" s="14"/>
      <c r="D61" s="14"/>
      <c r="E61" s="16"/>
      <c r="F61" s="16"/>
      <c r="G61" s="16"/>
      <c r="H61" s="121"/>
      <c r="I61" s="121"/>
      <c r="J61" s="121"/>
      <c r="K61" s="14"/>
      <c r="L61" s="40"/>
    </row>
    <row r="62" spans="1:12" ht="16" customHeight="1" x14ac:dyDescent="0.15">
      <c r="A62" s="14"/>
      <c r="B62" s="14"/>
      <c r="C62" s="14"/>
      <c r="D62" s="14"/>
      <c r="E62" s="16"/>
      <c r="F62" s="16"/>
      <c r="G62" s="16"/>
      <c r="H62" s="16"/>
      <c r="I62" s="16"/>
      <c r="J62" s="16"/>
      <c r="K62" s="14"/>
      <c r="L62" s="40"/>
    </row>
    <row r="63" spans="1:12" ht="16" customHeight="1" x14ac:dyDescent="0.15">
      <c r="A63" s="14"/>
      <c r="B63" s="14"/>
      <c r="C63" s="14"/>
      <c r="D63" s="14"/>
      <c r="E63" s="16"/>
      <c r="F63" s="16"/>
      <c r="G63" s="16"/>
      <c r="H63" s="16"/>
      <c r="I63" s="16"/>
      <c r="J63" s="16"/>
      <c r="K63" s="14"/>
      <c r="L63" s="40"/>
    </row>
    <row r="64" spans="1:12" ht="14" thickBot="1" x14ac:dyDescent="0.2">
      <c r="A64" s="42"/>
      <c r="B64" s="43"/>
      <c r="C64" s="43"/>
      <c r="D64" s="43"/>
      <c r="E64" s="44"/>
      <c r="F64" s="44"/>
      <c r="G64" s="44"/>
      <c r="H64" s="44"/>
      <c r="I64" s="44"/>
      <c r="J64" s="43"/>
      <c r="K64" s="43"/>
      <c r="L64" s="45"/>
    </row>
    <row r="65" spans="1:10" x14ac:dyDescent="0.15">
      <c r="A65" s="15"/>
      <c r="B65" s="2"/>
      <c r="C65" s="14"/>
      <c r="D65" s="2"/>
      <c r="E65" s="16"/>
      <c r="F65" s="16"/>
      <c r="G65" s="16"/>
      <c r="H65" s="16"/>
      <c r="I65" s="16"/>
      <c r="J65" s="1"/>
    </row>
    <row r="66" spans="1:10" x14ac:dyDescent="0.15"/>
    <row r="67" spans="1:10" x14ac:dyDescent="0.15"/>
    <row r="68" spans="1:10" x14ac:dyDescent="0.15"/>
    <row r="69" spans="1:10" x14ac:dyDescent="0.15"/>
    <row r="70" spans="1:10" x14ac:dyDescent="0.15"/>
    <row r="71" spans="1:10" x14ac:dyDescent="0.15"/>
    <row r="72" spans="1:10" x14ac:dyDescent="0.15"/>
    <row r="73" spans="1:10" x14ac:dyDescent="0.15"/>
    <row r="74" spans="1:10" x14ac:dyDescent="0.15"/>
    <row r="75" spans="1:10" x14ac:dyDescent="0.15"/>
    <row r="76" spans="1:10" x14ac:dyDescent="0.15"/>
    <row r="77" spans="1:10" x14ac:dyDescent="0.15"/>
    <row r="78" spans="1:10" x14ac:dyDescent="0.15"/>
    <row r="79" spans="1:10" x14ac:dyDescent="0.15"/>
  </sheetData>
  <mergeCells count="17">
    <mergeCell ref="A1:L1"/>
    <mergeCell ref="H8:H9"/>
    <mergeCell ref="J8:J9"/>
    <mergeCell ref="G8:G9"/>
    <mergeCell ref="B8:B9"/>
    <mergeCell ref="A48:B48"/>
    <mergeCell ref="D8:D9"/>
    <mergeCell ref="E8:E9"/>
    <mergeCell ref="F8:F9"/>
    <mergeCell ref="A38:B38"/>
    <mergeCell ref="A33:B33"/>
    <mergeCell ref="A18:L18"/>
    <mergeCell ref="I8:I9"/>
    <mergeCell ref="C8:C9"/>
    <mergeCell ref="A25:B25"/>
    <mergeCell ref="A21:B21"/>
    <mergeCell ref="A8:A9"/>
  </mergeCells>
  <conditionalFormatting sqref="J17">
    <cfRule type="cellIs" dxfId="4" priority="3" stopIfTrue="1" operator="equal">
      <formula>"pendente"</formula>
    </cfRule>
  </conditionalFormatting>
  <dataValidations count="9">
    <dataValidation type="list" allowBlank="1" showInputMessage="1" showErrorMessage="1" sqref="D17" xr:uid="{00000000-0002-0000-0100-000000000000}">
      <formula1>"Executado,Não Executado, Executado com Erro, Reprovado"</formula1>
    </dataValidation>
    <dataValidation type="list" allowBlank="1" showInputMessage="1" showErrorMessage="1" sqref="F17:G17" xr:uid="{00000000-0002-0000-0100-000001000000}">
      <formula1>#REF!</formula1>
    </dataValidation>
    <dataValidation type="list" allowBlank="1" showInputMessage="1" showErrorMessage="1" sqref="E10:E16" xr:uid="{00000000-0002-0000-0100-000002000000}">
      <formula1>$A$27:$A$31</formula1>
    </dataValidation>
    <dataValidation type="list" allowBlank="1" showInputMessage="1" showErrorMessage="1" sqref="F10:F16" xr:uid="{00000000-0002-0000-0100-000003000000}">
      <formula1>$A$35:$A$36</formula1>
    </dataValidation>
    <dataValidation type="list" allowBlank="1" showInputMessage="1" showErrorMessage="1" sqref="H17" xr:uid="{00000000-0002-0000-0100-000004000000}">
      <formula1>$A$40:$A$46</formula1>
    </dataValidation>
    <dataValidation allowBlank="1" showInputMessage="1" showErrorMessage="1" promptTitle="ALERTA" prompt="Existe uma fórmula nesta célula, favor não alterá-la." sqref="A27:A31" xr:uid="{00000000-0002-0000-0100-000005000000}"/>
    <dataValidation allowBlank="1" showErrorMessage="1" promptTitle="ALERTA" prompt="Existe uma fórmula nesta célula, favor não alterá-la." sqref="A23 A50:A60" xr:uid="{00000000-0002-0000-0100-000006000000}"/>
    <dataValidation allowBlank="1" showInputMessage="1" showErrorMessage="1" promptTitle="ALERTA" prompt="Este campo é calculado automaticamente!" sqref="B50:B60 B40:B46 B35:B36 B27:B31 B23" xr:uid="{00000000-0002-0000-0100-000007000000}"/>
    <dataValidation type="list" allowBlank="1" showInputMessage="1" showErrorMessage="1" sqref="G10:G16" xr:uid="{00000000-0002-0000-0100-000008000000}">
      <formula1>$I$51:$I$54</formula1>
    </dataValidation>
  </dataValidations>
  <pageMargins left="0.511811024" right="0.511811024" top="0.78740157499999996" bottom="0.78740157499999996" header="0.31496062000000002" footer="0.31496062000000002"/>
  <pageSetup paperSize="9" orientation="portrait"/>
  <ignoredErrors>
    <ignoredError sqref="A27:A31" unlocked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5"/>
  <sheetViews>
    <sheetView showGridLines="0" tabSelected="1" zoomScaleNormal="100" workbookViewId="0">
      <selection activeCell="B16" sqref="B16:C16"/>
    </sheetView>
  </sheetViews>
  <sheetFormatPr baseColWidth="10" defaultColWidth="0" defaultRowHeight="13" zeroHeight="1" x14ac:dyDescent="0.15"/>
  <cols>
    <col min="1" max="1" width="5.5" customWidth="1"/>
    <col min="2" max="7" width="14.6640625" customWidth="1"/>
    <col min="8" max="8" width="9.1640625" customWidth="1"/>
    <col min="9" max="9" width="8.83203125" bestFit="1" customWidth="1"/>
    <col min="10" max="11" width="9.1640625" customWidth="1"/>
    <col min="12" max="12" width="10.5" customWidth="1"/>
    <col min="13" max="13" width="9.1640625" customWidth="1"/>
    <col min="14" max="14" width="36.5" bestFit="1" customWidth="1"/>
    <col min="15" max="21" width="9.1640625" customWidth="1"/>
    <col min="22" max="26" width="0.1640625" style="60" customWidth="1"/>
    <col min="27" max="34" width="9.1640625" style="60" hidden="1" customWidth="1"/>
    <col min="35" max="16384" width="9.1640625" hidden="1"/>
  </cols>
  <sheetData>
    <row r="1" spans="1:33" ht="44.25" customHeight="1" x14ac:dyDescent="0.15">
      <c r="A1" s="138" t="s">
        <v>65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40"/>
    </row>
    <row r="2" spans="1:33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8"/>
    </row>
    <row r="3" spans="1:33" x14ac:dyDescent="0.15">
      <c r="A3" s="59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7"/>
    </row>
    <row r="4" spans="1:33" x14ac:dyDescent="0.15">
      <c r="U4" s="33"/>
    </row>
    <row r="5" spans="1:33" ht="14.25" customHeight="1" x14ac:dyDescent="0.15">
      <c r="E5" s="96"/>
      <c r="F5" s="96"/>
      <c r="H5" s="21" t="s">
        <v>66</v>
      </c>
      <c r="U5" s="33"/>
      <c r="V5" s="34"/>
      <c r="W5" s="34"/>
      <c r="X5" s="34"/>
      <c r="Y5" s="34"/>
    </row>
    <row r="6" spans="1:33" ht="16" x14ac:dyDescent="0.2">
      <c r="B6" s="171" t="s">
        <v>67</v>
      </c>
      <c r="C6" s="171"/>
      <c r="D6" s="97">
        <v>7</v>
      </c>
      <c r="E6" s="96"/>
      <c r="F6" s="96"/>
      <c r="H6" s="22"/>
      <c r="I6" s="23"/>
      <c r="N6" s="155" t="s">
        <v>68</v>
      </c>
      <c r="U6" s="54"/>
      <c r="V6" s="34"/>
      <c r="W6" s="34"/>
      <c r="X6" s="34"/>
      <c r="Y6" s="34"/>
      <c r="Z6" s="55"/>
    </row>
    <row r="7" spans="1:33" ht="16" customHeight="1" x14ac:dyDescent="0.15">
      <c r="B7" s="98"/>
      <c r="C7" s="98"/>
      <c r="D7" s="96"/>
      <c r="E7" s="96"/>
      <c r="F7" s="96"/>
      <c r="N7" s="155"/>
      <c r="U7" s="54"/>
      <c r="V7" s="34"/>
      <c r="W7" s="34" t="s">
        <v>69</v>
      </c>
      <c r="X7" s="34"/>
      <c r="Y7" s="34"/>
      <c r="Z7" s="55"/>
      <c r="AD7" s="61"/>
      <c r="AE7" s="61"/>
      <c r="AG7" s="62"/>
    </row>
    <row r="8" spans="1:33" ht="16" customHeight="1" x14ac:dyDescent="0.15">
      <c r="B8" s="171" t="s">
        <v>70</v>
      </c>
      <c r="C8" s="171"/>
      <c r="D8" s="99">
        <f>F19</f>
        <v>0.60000000000000009</v>
      </c>
      <c r="E8" s="100"/>
      <c r="F8" s="96"/>
      <c r="N8" s="136"/>
      <c r="U8" s="54"/>
      <c r="V8" s="34"/>
      <c r="W8" s="34"/>
      <c r="X8" s="34"/>
      <c r="Y8" s="34"/>
      <c r="Z8" s="55"/>
      <c r="AA8" s="62"/>
      <c r="AD8" s="63"/>
      <c r="AE8" s="64"/>
      <c r="AG8" s="62"/>
    </row>
    <row r="9" spans="1:33" ht="16" customHeight="1" x14ac:dyDescent="0.2">
      <c r="B9" s="171" t="s">
        <v>65</v>
      </c>
      <c r="C9" s="171"/>
      <c r="D9" s="101">
        <f>IFERROR(IF((IF(SUM(E14:E18)&gt;0,"0,8",1)-D8/D6)&gt;0,IF(SUM(E17:E18)&gt;0,"0,8",1)-D8/D6,0),0)</f>
        <v>0.91428571428571426</v>
      </c>
      <c r="E9" s="102"/>
      <c r="F9" s="96"/>
      <c r="N9" s="155" t="s">
        <v>71</v>
      </c>
      <c r="U9" s="54"/>
      <c r="V9" s="34"/>
      <c r="W9" s="35">
        <v>0</v>
      </c>
      <c r="X9" s="36">
        <v>8</v>
      </c>
      <c r="Y9" s="34"/>
      <c r="Z9" s="55"/>
      <c r="AA9" s="62"/>
      <c r="AD9" s="65"/>
      <c r="AE9" s="61"/>
      <c r="AG9" s="62"/>
    </row>
    <row r="10" spans="1:33" ht="16" customHeight="1" x14ac:dyDescent="0.2">
      <c r="B10" s="171" t="s">
        <v>72</v>
      </c>
      <c r="C10" s="171"/>
      <c r="D10" s="103" t="str">
        <f>IF(D9=1,"Excelente",IF(D9&gt;=0.95,"Bom",IF(D9&gt;=0.81,"Regular",IF(D9&lt;0.81,"Ruim","Erro ao calcular NMSE"))))</f>
        <v>Regular</v>
      </c>
      <c r="E10" s="96"/>
      <c r="F10" s="96"/>
      <c r="N10" s="155"/>
      <c r="U10" s="54"/>
      <c r="V10" s="34"/>
      <c r="W10" s="35">
        <v>0.8</v>
      </c>
      <c r="X10" s="36"/>
      <c r="Y10" s="34"/>
      <c r="Z10" s="55"/>
    </row>
    <row r="11" spans="1:33" ht="16" customHeight="1" x14ac:dyDescent="0.2">
      <c r="B11" s="104"/>
      <c r="C11" s="104"/>
      <c r="D11" s="105"/>
      <c r="E11" s="105"/>
      <c r="F11" s="105"/>
      <c r="N11" s="155"/>
      <c r="U11" s="54"/>
      <c r="V11" s="34"/>
      <c r="W11" s="35">
        <v>0.81</v>
      </c>
      <c r="X11" s="36">
        <v>1.45</v>
      </c>
      <c r="Y11" s="34"/>
      <c r="Z11" s="55"/>
    </row>
    <row r="12" spans="1:33" ht="16" customHeight="1" x14ac:dyDescent="0.2">
      <c r="B12" s="172" t="s">
        <v>73</v>
      </c>
      <c r="C12" s="173"/>
      <c r="D12" s="173"/>
      <c r="E12" s="173"/>
      <c r="F12" s="174"/>
      <c r="N12" s="136"/>
      <c r="Q12" s="39"/>
      <c r="U12" s="54"/>
      <c r="V12" s="34"/>
      <c r="W12" s="35">
        <v>0.94</v>
      </c>
      <c r="X12" s="36"/>
      <c r="Y12" s="34"/>
      <c r="Z12" s="55"/>
    </row>
    <row r="13" spans="1:33" ht="16" customHeight="1" x14ac:dyDescent="0.2">
      <c r="B13" s="106"/>
      <c r="C13" s="107"/>
      <c r="D13" s="108" t="s">
        <v>74</v>
      </c>
      <c r="E13" s="108" t="s">
        <v>75</v>
      </c>
      <c r="F13" s="108" t="s">
        <v>76</v>
      </c>
      <c r="N13" s="155" t="s">
        <v>77</v>
      </c>
      <c r="U13" s="54"/>
      <c r="V13" s="34"/>
      <c r="W13" s="35">
        <v>0.95</v>
      </c>
      <c r="X13" s="36">
        <v>0.45</v>
      </c>
      <c r="Y13" s="34"/>
      <c r="Z13" s="55"/>
    </row>
    <row r="14" spans="1:33" ht="16" customHeight="1" x14ac:dyDescent="0.2">
      <c r="B14" s="160" t="s">
        <v>78</v>
      </c>
      <c r="C14" s="161"/>
      <c r="D14" s="109">
        <v>0.1</v>
      </c>
      <c r="E14" s="110">
        <f>COUNTIFS('Resultado de Teste'!E10:E16,Dashboard!B14,'Resultado de Teste'!F10:F16,"Erro")</f>
        <v>3</v>
      </c>
      <c r="F14" s="111">
        <f>D14*E14</f>
        <v>0.30000000000000004</v>
      </c>
      <c r="N14" s="155"/>
      <c r="U14" s="54"/>
      <c r="V14" s="34"/>
      <c r="W14" s="35">
        <v>0.99</v>
      </c>
      <c r="X14" s="36"/>
      <c r="Y14" s="34"/>
      <c r="Z14" s="55"/>
    </row>
    <row r="15" spans="1:33" ht="16" customHeight="1" x14ac:dyDescent="0.2">
      <c r="B15" s="160" t="s">
        <v>79</v>
      </c>
      <c r="C15" s="161"/>
      <c r="D15" s="109">
        <v>0.3</v>
      </c>
      <c r="E15" s="110">
        <f>COUNTIFS('Resultado de Teste'!E10:E16,Dashboard!B15,'Resultado de Teste'!F10:F16,"Erro")</f>
        <v>1</v>
      </c>
      <c r="F15" s="111">
        <f>D15*E15</f>
        <v>0.3</v>
      </c>
      <c r="N15" s="155"/>
      <c r="U15" s="54"/>
      <c r="V15" s="34"/>
      <c r="W15" s="35">
        <v>1</v>
      </c>
      <c r="X15" s="36">
        <v>0.1</v>
      </c>
      <c r="Y15" s="34"/>
      <c r="Z15" s="55"/>
    </row>
    <row r="16" spans="1:33" ht="16" customHeight="1" x14ac:dyDescent="0.2">
      <c r="B16" s="160" t="s">
        <v>80</v>
      </c>
      <c r="C16" s="161"/>
      <c r="D16" s="109">
        <v>0.5</v>
      </c>
      <c r="E16" s="110">
        <f>COUNTIFS('Resultado de Teste'!E10:E16,Dashboard!B16,'Resultado de Teste'!F10:F16,"Erro")</f>
        <v>0</v>
      </c>
      <c r="F16" s="111">
        <f>D16*E16</f>
        <v>0</v>
      </c>
      <c r="N16" s="136"/>
      <c r="U16" s="54"/>
      <c r="V16" s="34"/>
      <c r="W16" s="35"/>
      <c r="X16" s="36"/>
      <c r="Y16" s="34"/>
      <c r="Z16" s="55"/>
    </row>
    <row r="17" spans="2:26" ht="16" customHeight="1" x14ac:dyDescent="0.2">
      <c r="B17" s="160" t="s">
        <v>81</v>
      </c>
      <c r="C17" s="161"/>
      <c r="D17" s="109">
        <v>1</v>
      </c>
      <c r="E17" s="110">
        <f>COUNTIFS('Resultado de Teste'!E10:E16,Dashboard!B17,'Resultado de Teste'!F10:F16,"Erro")</f>
        <v>0</v>
      </c>
      <c r="F17" s="111">
        <f>D17*E17</f>
        <v>0</v>
      </c>
      <c r="N17" s="155" t="s">
        <v>82</v>
      </c>
      <c r="U17" s="54"/>
      <c r="V17" s="34"/>
      <c r="W17" s="35"/>
      <c r="X17" s="36"/>
      <c r="Y17" s="34"/>
      <c r="Z17" s="55"/>
    </row>
    <row r="18" spans="2:26" ht="16" customHeight="1" x14ac:dyDescent="0.2">
      <c r="B18" s="160" t="s">
        <v>83</v>
      </c>
      <c r="C18" s="161"/>
      <c r="D18" s="109">
        <v>1</v>
      </c>
      <c r="E18" s="110">
        <f>COUNTIFS('Resultado de Teste'!E10:E16,Dashboard!B18,'Resultado de Teste'!F10:F16,"Erro")</f>
        <v>0</v>
      </c>
      <c r="F18" s="111">
        <f>D18*E18</f>
        <v>0</v>
      </c>
      <c r="N18" s="155"/>
      <c r="U18" s="54"/>
      <c r="V18" s="34"/>
      <c r="W18" s="35"/>
      <c r="X18" s="36"/>
      <c r="Y18" s="34"/>
      <c r="Z18" s="55"/>
    </row>
    <row r="19" spans="2:26" ht="16" customHeight="1" x14ac:dyDescent="0.2">
      <c r="B19" s="162" t="s">
        <v>84</v>
      </c>
      <c r="C19" s="163"/>
      <c r="D19" s="164"/>
      <c r="E19" s="112">
        <f>SUM(E14:E18)</f>
        <v>4</v>
      </c>
      <c r="F19" s="113">
        <f>SUM(F14:F18)</f>
        <v>0.60000000000000009</v>
      </c>
      <c r="N19" s="135"/>
      <c r="U19" s="54"/>
      <c r="V19" s="34"/>
      <c r="W19" s="35"/>
      <c r="X19" s="36">
        <f>SUM(X9:X15)</f>
        <v>9.9999999999999982</v>
      </c>
      <c r="Y19" s="34"/>
      <c r="Z19" s="55"/>
    </row>
    <row r="20" spans="2:26" ht="16" customHeight="1" x14ac:dyDescent="0.15">
      <c r="U20" s="54"/>
      <c r="V20" s="34"/>
      <c r="W20" s="34"/>
      <c r="X20" s="34"/>
      <c r="Y20" s="34"/>
      <c r="Z20" s="55"/>
    </row>
    <row r="21" spans="2:26" ht="16" customHeight="1" x14ac:dyDescent="0.15">
      <c r="D21" s="122"/>
      <c r="U21" s="54"/>
      <c r="V21" s="34"/>
      <c r="W21" s="34"/>
      <c r="X21" s="34"/>
      <c r="Y21" s="34"/>
      <c r="Z21" s="55"/>
    </row>
    <row r="22" spans="2:26" ht="16" customHeight="1" x14ac:dyDescent="0.15">
      <c r="D22" s="122"/>
      <c r="E22" s="17"/>
      <c r="U22" s="54"/>
      <c r="V22" s="34"/>
      <c r="W22" s="34"/>
      <c r="X22" s="34"/>
      <c r="Y22" s="34"/>
      <c r="Z22" s="55"/>
    </row>
    <row r="23" spans="2:26" ht="16" customHeight="1" x14ac:dyDescent="0.15">
      <c r="D23" s="122"/>
      <c r="E23" s="1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U23" s="54"/>
      <c r="V23" s="34"/>
      <c r="W23" s="34" t="s">
        <v>85</v>
      </c>
      <c r="X23" s="34">
        <f>D9*PI()</f>
        <v>2.8723132832820966</v>
      </c>
      <c r="Y23" s="34"/>
      <c r="Z23" s="55"/>
    </row>
    <row r="24" spans="2:26" ht="16" customHeight="1" x14ac:dyDescent="0.15">
      <c r="D24" s="19"/>
      <c r="E24" s="39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U24" s="54"/>
      <c r="V24" s="34"/>
      <c r="W24" s="34"/>
      <c r="X24" s="34"/>
      <c r="Y24" s="34"/>
      <c r="Z24" s="55"/>
    </row>
    <row r="25" spans="2:26" ht="16" customHeight="1" x14ac:dyDescent="0.15"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U25" s="54"/>
      <c r="V25" s="34"/>
      <c r="W25" s="34" t="s">
        <v>66</v>
      </c>
      <c r="X25" s="34" t="s">
        <v>86</v>
      </c>
      <c r="Y25" s="34" t="s">
        <v>87</v>
      </c>
      <c r="Z25" s="55"/>
    </row>
    <row r="26" spans="2:26" ht="16" customHeight="1" x14ac:dyDescent="0.15">
      <c r="F26" s="94"/>
      <c r="G26" s="37"/>
      <c r="H26" s="37"/>
      <c r="I26" s="95"/>
      <c r="J26" s="37"/>
      <c r="K26" s="37"/>
      <c r="L26" s="37"/>
      <c r="M26" s="37"/>
      <c r="N26" s="37"/>
      <c r="O26" s="37"/>
      <c r="P26" s="37"/>
      <c r="Q26" s="37"/>
      <c r="U26" s="54"/>
      <c r="V26" s="34"/>
      <c r="W26" s="34">
        <v>1</v>
      </c>
      <c r="X26" s="34">
        <v>0</v>
      </c>
      <c r="Y26" s="34">
        <v>0</v>
      </c>
      <c r="Z26" s="55"/>
    </row>
    <row r="27" spans="2:26" ht="16" customHeight="1" x14ac:dyDescent="0.15"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U27" s="54"/>
      <c r="V27" s="34"/>
      <c r="W27" s="34">
        <v>2</v>
      </c>
      <c r="X27" s="34">
        <f>-COS(X23)</f>
        <v>0.96396286069585324</v>
      </c>
      <c r="Y27" s="34">
        <f>SIN(X23)</f>
        <v>0.26603684556667523</v>
      </c>
      <c r="Z27" s="55"/>
    </row>
    <row r="28" spans="2:26" ht="16" customHeight="1" x14ac:dyDescent="0.15">
      <c r="G28" s="38"/>
      <c r="H28" s="38"/>
      <c r="I28" s="37"/>
      <c r="J28" s="37"/>
      <c r="K28" s="37"/>
      <c r="L28" s="37"/>
      <c r="M28" s="37"/>
      <c r="N28" s="37"/>
      <c r="O28" s="37"/>
      <c r="P28" s="37"/>
      <c r="Q28" s="37"/>
      <c r="U28" s="54"/>
      <c r="V28" s="34"/>
      <c r="W28" s="34"/>
      <c r="X28" s="34"/>
      <c r="Y28" s="34"/>
      <c r="Z28" s="55"/>
    </row>
    <row r="29" spans="2:26" ht="16" customHeight="1" x14ac:dyDescent="0.15">
      <c r="G29" s="38"/>
      <c r="H29" s="38"/>
      <c r="I29" s="37"/>
      <c r="J29" s="37"/>
      <c r="K29" s="37"/>
      <c r="L29" s="37"/>
      <c r="M29" s="37"/>
      <c r="N29" s="37"/>
      <c r="O29" s="37"/>
      <c r="P29" s="37"/>
      <c r="Q29" s="37"/>
      <c r="U29" s="54"/>
      <c r="V29" s="34"/>
      <c r="W29" s="34"/>
      <c r="X29" s="34"/>
      <c r="Y29" s="34"/>
      <c r="Z29" s="55"/>
    </row>
    <row r="30" spans="2:26" ht="16" customHeight="1" x14ac:dyDescent="0.15">
      <c r="G30" s="38"/>
      <c r="H30" s="38"/>
      <c r="I30" s="37"/>
      <c r="J30" s="37"/>
      <c r="K30" s="37"/>
      <c r="L30" s="37"/>
      <c r="M30" s="37"/>
      <c r="N30" s="37"/>
      <c r="O30" s="37"/>
      <c r="P30" s="37"/>
      <c r="Q30" s="37"/>
      <c r="U30" s="54"/>
      <c r="V30" s="34"/>
      <c r="W30" s="34"/>
      <c r="X30" s="34"/>
      <c r="Y30" s="34"/>
    </row>
    <row r="31" spans="2:26" ht="16" customHeight="1" x14ac:dyDescent="0.15">
      <c r="G31" s="38"/>
      <c r="H31" s="38"/>
      <c r="I31" s="37"/>
      <c r="J31" s="37"/>
      <c r="K31" s="37"/>
      <c r="L31" s="37"/>
      <c r="M31" s="37"/>
      <c r="N31" s="37"/>
      <c r="O31" s="37"/>
      <c r="P31" s="37"/>
      <c r="Q31" s="37"/>
      <c r="U31" s="54"/>
      <c r="V31" s="34"/>
      <c r="W31" s="34"/>
      <c r="X31" s="34"/>
      <c r="Y31" s="34"/>
    </row>
    <row r="32" spans="2:26" ht="16" customHeight="1" x14ac:dyDescent="0.15">
      <c r="G32" s="38"/>
      <c r="H32" s="38"/>
      <c r="I32" s="37"/>
      <c r="J32" s="37"/>
      <c r="K32" s="37"/>
      <c r="L32" s="37"/>
      <c r="M32" s="37"/>
      <c r="N32" s="37"/>
      <c r="O32" s="37"/>
      <c r="P32" s="37"/>
      <c r="Q32" s="37"/>
      <c r="U32" s="33"/>
    </row>
    <row r="33" spans="4:21" ht="16" customHeight="1" x14ac:dyDescent="0.15">
      <c r="G33" s="38"/>
      <c r="H33" s="38"/>
      <c r="I33" s="37"/>
      <c r="J33" s="37"/>
      <c r="K33" s="37"/>
      <c r="L33" s="37"/>
      <c r="M33" s="37"/>
      <c r="N33" s="37"/>
      <c r="O33" s="37"/>
      <c r="P33" s="37"/>
      <c r="Q33" s="37"/>
      <c r="U33" s="33"/>
    </row>
    <row r="34" spans="4:21" ht="16" customHeight="1" x14ac:dyDescent="0.15">
      <c r="G34" s="38"/>
      <c r="H34" s="38"/>
      <c r="I34" s="37"/>
      <c r="J34" s="37"/>
      <c r="K34" s="37"/>
      <c r="L34" s="37"/>
      <c r="M34" s="37"/>
      <c r="N34" s="37"/>
      <c r="O34" s="37"/>
      <c r="P34" s="37"/>
      <c r="Q34" s="37"/>
      <c r="U34" s="33"/>
    </row>
    <row r="35" spans="4:21" ht="16" customHeight="1" x14ac:dyDescent="0.15">
      <c r="D35" s="37"/>
      <c r="E35" s="37"/>
      <c r="F35" s="37"/>
      <c r="G35" s="38"/>
      <c r="H35" s="38"/>
      <c r="I35" s="37"/>
      <c r="J35" s="37"/>
      <c r="K35" s="37"/>
      <c r="L35" s="37"/>
      <c r="M35" s="37"/>
      <c r="N35" s="37"/>
      <c r="O35" s="37"/>
      <c r="P35" s="37"/>
      <c r="Q35" s="37"/>
    </row>
    <row r="36" spans="4:21" ht="16" hidden="1" customHeight="1" x14ac:dyDescent="0.15">
      <c r="D36" s="37"/>
      <c r="E36" s="37"/>
      <c r="F36" s="37"/>
      <c r="G36" s="38"/>
      <c r="H36" s="38"/>
      <c r="I36" s="37"/>
      <c r="J36" s="37"/>
      <c r="K36" s="37"/>
      <c r="L36" s="37"/>
      <c r="M36" s="37"/>
      <c r="N36" s="37"/>
      <c r="O36" s="37"/>
      <c r="P36" s="37"/>
      <c r="Q36" s="37"/>
    </row>
    <row r="37" spans="4:21" ht="16" hidden="1" customHeight="1" x14ac:dyDescent="0.15">
      <c r="D37" s="37"/>
      <c r="E37" s="37"/>
      <c r="F37" s="37"/>
      <c r="G37" s="38"/>
      <c r="H37" s="38"/>
      <c r="I37" s="37"/>
      <c r="J37" s="37"/>
      <c r="K37" s="37"/>
      <c r="L37" s="37"/>
      <c r="M37" s="37"/>
      <c r="N37" s="37"/>
      <c r="O37" s="37"/>
      <c r="P37" s="37"/>
      <c r="Q37" s="37"/>
    </row>
    <row r="38" spans="4:21" ht="16" hidden="1" customHeight="1" x14ac:dyDescent="0.15">
      <c r="D38" s="37"/>
      <c r="E38" s="37"/>
      <c r="F38" s="37"/>
      <c r="G38" s="38"/>
      <c r="H38" s="38"/>
      <c r="I38" s="37"/>
      <c r="J38" s="37"/>
      <c r="K38" s="37"/>
      <c r="L38" s="37"/>
      <c r="M38" s="37"/>
      <c r="N38" s="37"/>
      <c r="O38" s="37"/>
      <c r="P38" s="37"/>
      <c r="Q38" s="37"/>
    </row>
    <row r="39" spans="4:21" ht="16" hidden="1" customHeight="1" x14ac:dyDescent="0.15">
      <c r="D39" s="37"/>
      <c r="E39" s="37"/>
      <c r="F39" s="37"/>
      <c r="G39" s="38"/>
      <c r="H39" s="38"/>
      <c r="I39" s="37"/>
      <c r="J39" s="37"/>
      <c r="K39" s="37"/>
      <c r="L39" s="37"/>
      <c r="M39" s="37"/>
      <c r="N39" s="37"/>
      <c r="O39" s="37"/>
      <c r="P39" s="37"/>
      <c r="Q39" s="37"/>
    </row>
    <row r="40" spans="4:21" hidden="1" x14ac:dyDescent="0.15">
      <c r="D40" s="37"/>
      <c r="E40" s="37"/>
      <c r="F40" s="37"/>
      <c r="G40" s="38"/>
      <c r="H40" s="38"/>
      <c r="I40" s="37"/>
      <c r="J40" s="37"/>
      <c r="K40" s="37"/>
      <c r="L40" s="37"/>
      <c r="M40" s="37"/>
      <c r="N40" s="37"/>
      <c r="O40" s="37"/>
      <c r="P40" s="37"/>
      <c r="Q40" s="37"/>
    </row>
    <row r="41" spans="4:21" hidden="1" x14ac:dyDescent="0.15">
      <c r="D41" s="37"/>
      <c r="E41" s="37"/>
      <c r="F41" s="37"/>
      <c r="G41" s="38"/>
      <c r="H41" s="38"/>
      <c r="I41" s="37"/>
      <c r="J41" s="37"/>
      <c r="K41" s="37"/>
      <c r="L41" s="37"/>
      <c r="M41" s="37"/>
      <c r="N41" s="37"/>
      <c r="O41" s="37"/>
      <c r="P41" s="37"/>
      <c r="Q41" s="37"/>
    </row>
    <row r="42" spans="4:21" hidden="1" x14ac:dyDescent="0.15">
      <c r="D42" s="37"/>
      <c r="E42" s="37"/>
      <c r="F42" s="37"/>
      <c r="G42" s="38"/>
      <c r="H42" s="38"/>
      <c r="I42" s="37"/>
      <c r="J42" s="37"/>
      <c r="K42" s="37"/>
      <c r="L42" s="37"/>
      <c r="M42" s="37"/>
      <c r="N42" s="37"/>
      <c r="O42" s="37"/>
      <c r="P42" s="37"/>
      <c r="Q42" s="37"/>
    </row>
    <row r="43" spans="4:21" hidden="1" x14ac:dyDescent="0.15">
      <c r="D43" s="37"/>
      <c r="E43" s="37"/>
      <c r="F43" s="37"/>
      <c r="G43" s="38"/>
      <c r="H43" s="38"/>
      <c r="I43" s="37"/>
      <c r="J43" s="37"/>
      <c r="K43" s="37"/>
      <c r="L43" s="37"/>
      <c r="M43" s="37"/>
      <c r="N43" s="37"/>
      <c r="O43" s="37"/>
      <c r="P43" s="37"/>
      <c r="Q43" s="37"/>
    </row>
    <row r="44" spans="4:21" hidden="1" x14ac:dyDescent="0.15">
      <c r="D44" s="37"/>
      <c r="E44" s="37"/>
      <c r="F44" s="37"/>
      <c r="G44" s="38"/>
      <c r="H44" s="38"/>
      <c r="I44" s="37"/>
      <c r="J44" s="37"/>
      <c r="K44" s="37"/>
      <c r="L44" s="37"/>
      <c r="M44" s="37"/>
      <c r="N44" s="37"/>
      <c r="O44" s="37"/>
      <c r="P44" s="37"/>
      <c r="Q44" s="37"/>
    </row>
    <row r="45" spans="4:21" hidden="1" x14ac:dyDescent="0.15">
      <c r="D45" s="37"/>
      <c r="E45" s="37"/>
      <c r="F45" s="37"/>
      <c r="G45" s="38"/>
      <c r="H45" s="38"/>
      <c r="I45" s="37"/>
      <c r="J45" s="37"/>
      <c r="K45" s="37"/>
      <c r="L45" s="37"/>
      <c r="M45" s="37"/>
      <c r="N45" s="37"/>
      <c r="O45" s="37"/>
      <c r="P45" s="37"/>
      <c r="Q45" s="37"/>
    </row>
    <row r="46" spans="4:21" hidden="1" x14ac:dyDescent="0.15">
      <c r="D46" s="37"/>
      <c r="E46" s="37"/>
      <c r="F46" s="37"/>
      <c r="G46" s="38"/>
      <c r="H46" s="38"/>
      <c r="I46" s="37"/>
      <c r="J46" s="37"/>
      <c r="K46" s="37"/>
      <c r="L46" s="37"/>
      <c r="M46" s="37"/>
      <c r="N46" s="37"/>
      <c r="O46" s="37"/>
      <c r="P46" s="37"/>
      <c r="Q46" s="37"/>
    </row>
    <row r="47" spans="4:21" hidden="1" x14ac:dyDescent="0.15">
      <c r="D47" s="37"/>
      <c r="E47" s="37"/>
      <c r="F47" s="37"/>
      <c r="G47" s="38"/>
      <c r="H47" s="38"/>
      <c r="I47" s="37"/>
      <c r="J47" s="37"/>
      <c r="K47" s="37"/>
      <c r="L47" s="37"/>
      <c r="M47" s="37"/>
      <c r="N47" s="37"/>
      <c r="O47" s="37"/>
      <c r="P47" s="37"/>
      <c r="Q47" s="37"/>
    </row>
    <row r="48" spans="4:21" hidden="1" x14ac:dyDescent="0.15">
      <c r="D48" s="37"/>
      <c r="E48" s="37"/>
      <c r="F48" s="37"/>
      <c r="G48" s="38"/>
      <c r="H48" s="38"/>
      <c r="I48" s="37"/>
      <c r="J48" s="37"/>
      <c r="K48" s="37"/>
      <c r="L48" s="37"/>
      <c r="M48" s="37"/>
      <c r="N48" s="37"/>
      <c r="O48" s="37"/>
      <c r="P48" s="37"/>
      <c r="Q48" s="37"/>
    </row>
    <row r="49" spans="2:17" hidden="1" x14ac:dyDescent="0.15">
      <c r="D49" s="37"/>
      <c r="E49" s="37"/>
      <c r="F49" s="37"/>
      <c r="G49" s="38"/>
      <c r="H49" s="38"/>
      <c r="I49" s="37"/>
      <c r="J49" s="37"/>
      <c r="K49" s="37"/>
      <c r="L49" s="37"/>
      <c r="M49" s="37"/>
      <c r="N49" s="37"/>
      <c r="O49" s="37"/>
      <c r="P49" s="37"/>
      <c r="Q49" s="37"/>
    </row>
    <row r="50" spans="2:17" hidden="1" x14ac:dyDescent="0.15">
      <c r="D50" s="37"/>
      <c r="E50" s="37"/>
      <c r="F50" s="37"/>
      <c r="G50" s="38"/>
      <c r="H50" s="38"/>
      <c r="I50" s="37"/>
      <c r="J50" s="37"/>
      <c r="K50" s="37"/>
      <c r="L50" s="37"/>
      <c r="M50" s="37"/>
      <c r="N50" s="37"/>
      <c r="O50" s="37"/>
      <c r="P50" s="37"/>
      <c r="Q50" s="37"/>
    </row>
    <row r="51" spans="2:17" hidden="1" x14ac:dyDescent="0.15">
      <c r="D51" s="37"/>
      <c r="E51" s="37"/>
      <c r="F51" s="37"/>
      <c r="G51" s="38"/>
      <c r="H51" s="38"/>
      <c r="I51" s="37"/>
      <c r="J51" s="37"/>
      <c r="K51" s="37"/>
      <c r="L51" s="37"/>
      <c r="M51" s="37"/>
      <c r="N51" s="37"/>
      <c r="O51" s="37"/>
      <c r="P51" s="37"/>
      <c r="Q51" s="37"/>
    </row>
    <row r="52" spans="2:17" hidden="1" x14ac:dyDescent="0.15">
      <c r="D52" s="37"/>
      <c r="E52" s="37"/>
      <c r="F52" s="37"/>
      <c r="G52" s="38"/>
      <c r="H52" s="38"/>
      <c r="I52" s="37"/>
      <c r="J52" s="37"/>
      <c r="K52" s="37"/>
      <c r="L52" s="37"/>
      <c r="M52" s="37"/>
      <c r="N52" s="37"/>
      <c r="O52" s="37"/>
      <c r="P52" s="37"/>
      <c r="Q52" s="37"/>
    </row>
    <row r="53" spans="2:17" hidden="1" x14ac:dyDescent="0.15">
      <c r="D53" s="37"/>
      <c r="E53" s="37"/>
      <c r="F53" s="37"/>
      <c r="G53" s="38"/>
      <c r="H53" s="38"/>
      <c r="I53" s="37"/>
      <c r="J53" s="37"/>
      <c r="K53" s="37"/>
      <c r="L53" s="37"/>
      <c r="M53" s="37"/>
      <c r="N53" s="37"/>
      <c r="O53" s="37"/>
      <c r="P53" s="37"/>
      <c r="Q53" s="37"/>
    </row>
    <row r="54" spans="2:17" hidden="1" x14ac:dyDescent="0.15">
      <c r="D54" s="37"/>
      <c r="E54" s="37"/>
      <c r="F54" s="37"/>
      <c r="G54" s="38"/>
      <c r="H54" s="38"/>
      <c r="I54" s="37"/>
      <c r="J54" s="37"/>
      <c r="K54" s="37"/>
      <c r="L54" s="37"/>
      <c r="M54" s="37"/>
      <c r="N54" s="37"/>
      <c r="O54" s="37"/>
      <c r="P54" s="37"/>
      <c r="Q54" s="37"/>
    </row>
    <row r="55" spans="2:17" hidden="1" x14ac:dyDescent="0.15">
      <c r="B55" s="33"/>
      <c r="C55" s="32"/>
      <c r="D55" s="38"/>
      <c r="E55" s="38"/>
      <c r="F55" s="38"/>
      <c r="G55" s="38"/>
      <c r="H55" s="38"/>
      <c r="I55" s="37"/>
      <c r="J55" s="37"/>
      <c r="K55" s="37"/>
      <c r="L55" s="37"/>
      <c r="M55" s="37"/>
      <c r="N55" s="37"/>
      <c r="O55" s="37"/>
      <c r="P55" s="37"/>
      <c r="Q55" s="37"/>
    </row>
    <row r="56" spans="2:17" hidden="1" x14ac:dyDescent="0.15">
      <c r="B56" s="33"/>
      <c r="C56" s="32"/>
      <c r="D56" s="38"/>
      <c r="E56" s="38"/>
      <c r="F56" s="38"/>
      <c r="G56" s="38"/>
      <c r="H56" s="38"/>
      <c r="I56" s="37"/>
      <c r="J56" s="37"/>
      <c r="K56" s="37"/>
      <c r="L56" s="37"/>
      <c r="M56" s="37"/>
      <c r="N56" s="37"/>
      <c r="O56" s="37"/>
      <c r="P56" s="37"/>
      <c r="Q56" s="37"/>
    </row>
    <row r="57" spans="2:17" hidden="1" x14ac:dyDescent="0.15">
      <c r="B57" s="33"/>
      <c r="C57" s="32"/>
      <c r="D57" s="38"/>
      <c r="E57" s="38"/>
      <c r="F57" s="38"/>
      <c r="G57" s="38"/>
      <c r="H57" s="38"/>
      <c r="I57" s="37"/>
      <c r="J57" s="37"/>
      <c r="K57" s="37"/>
      <c r="L57" s="37"/>
      <c r="M57" s="37"/>
      <c r="N57" s="37"/>
      <c r="O57" s="37"/>
      <c r="P57" s="37"/>
      <c r="Q57" s="37"/>
    </row>
    <row r="58" spans="2:17" hidden="1" x14ac:dyDescent="0.15">
      <c r="B58" s="33"/>
      <c r="C58" s="32"/>
      <c r="D58" s="38"/>
      <c r="E58" s="38"/>
      <c r="F58" s="38"/>
      <c r="G58" s="38"/>
      <c r="H58" s="38"/>
      <c r="I58" s="37"/>
      <c r="J58" s="37"/>
      <c r="K58" s="37"/>
      <c r="L58" s="37"/>
      <c r="M58" s="37"/>
      <c r="N58" s="37"/>
      <c r="O58" s="37"/>
      <c r="P58" s="37"/>
      <c r="Q58" s="37"/>
    </row>
    <row r="59" spans="2:17" hidden="1" x14ac:dyDescent="0.15">
      <c r="C59" s="25"/>
      <c r="D59" s="38"/>
      <c r="E59" s="38"/>
      <c r="F59" s="38"/>
      <c r="G59" s="38"/>
      <c r="H59" s="38"/>
      <c r="I59" s="37"/>
      <c r="J59" s="37"/>
      <c r="K59" s="37"/>
      <c r="L59" s="37"/>
      <c r="M59" s="37"/>
      <c r="N59" s="37"/>
      <c r="O59" s="37"/>
      <c r="P59" s="37"/>
      <c r="Q59" s="37"/>
    </row>
    <row r="60" spans="2:17" hidden="1" x14ac:dyDescent="0.15"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  <row r="61" spans="2:17" hidden="1" x14ac:dyDescent="0.15"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</row>
    <row r="62" spans="2:17" hidden="1" x14ac:dyDescent="0.15"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</row>
    <row r="63" spans="2:17" hidden="1" x14ac:dyDescent="0.15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</row>
    <row r="64" spans="2:17" hidden="1" x14ac:dyDescent="0.15"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</row>
    <row r="65" spans="4:17" hidden="1" x14ac:dyDescent="0.15"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</row>
    <row r="66" spans="4:17" hidden="1" x14ac:dyDescent="0.15"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</row>
    <row r="67" spans="4:17" hidden="1" x14ac:dyDescent="0.15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spans="4:17" hidden="1" x14ac:dyDescent="0.15"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 spans="4:17" hidden="1" x14ac:dyDescent="0.15"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0" spans="4:17" hidden="1" x14ac:dyDescent="0.15"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</row>
    <row r="71" spans="4:17" hidden="1" x14ac:dyDescent="0.15"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</row>
    <row r="72" spans="4:17" hidden="1" x14ac:dyDescent="0.15"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</row>
    <row r="73" spans="4:17" hidden="1" x14ac:dyDescent="0.15"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</row>
    <row r="74" spans="4:17" hidden="1" x14ac:dyDescent="0.15"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</row>
    <row r="123" spans="2:7" ht="14" hidden="1" thickBot="1" x14ac:dyDescent="0.2">
      <c r="B123" s="17" t="s">
        <v>65</v>
      </c>
    </row>
    <row r="124" spans="2:7" hidden="1" x14ac:dyDescent="0.15">
      <c r="B124" s="165" t="s">
        <v>88</v>
      </c>
      <c r="C124" s="166"/>
      <c r="E124" s="17" t="s">
        <v>89</v>
      </c>
      <c r="F124" s="18" t="s">
        <v>90</v>
      </c>
      <c r="G124" s="18" t="s">
        <v>91</v>
      </c>
    </row>
    <row r="125" spans="2:7" hidden="1" x14ac:dyDescent="0.15">
      <c r="B125" s="167"/>
      <c r="C125" s="168"/>
      <c r="E125" s="17" t="s">
        <v>92</v>
      </c>
      <c r="F125" s="19">
        <v>0</v>
      </c>
      <c r="G125" s="19">
        <v>0</v>
      </c>
    </row>
    <row r="126" spans="2:7" hidden="1" x14ac:dyDescent="0.15">
      <c r="B126" s="167"/>
      <c r="C126" s="168"/>
      <c r="E126" s="17" t="s">
        <v>93</v>
      </c>
      <c r="F126" s="20" t="e">
        <f>-COS(PI()*#REF!/#REF!)</f>
        <v>#REF!</v>
      </c>
      <c r="G126" s="20" t="e">
        <f>SIN(PI()*#REF!/#REF!)</f>
        <v>#REF!</v>
      </c>
    </row>
    <row r="127" spans="2:7" hidden="1" x14ac:dyDescent="0.15">
      <c r="B127" s="167"/>
      <c r="C127" s="168"/>
    </row>
    <row r="128" spans="2:7" hidden="1" x14ac:dyDescent="0.15">
      <c r="B128" s="167"/>
      <c r="C128" s="168"/>
    </row>
    <row r="129" spans="2:3" ht="14" hidden="1" thickBot="1" x14ac:dyDescent="0.2">
      <c r="B129" s="169"/>
      <c r="C129" s="170"/>
    </row>
    <row r="130" spans="2:3" hidden="1" x14ac:dyDescent="0.15">
      <c r="B130" s="165" t="s">
        <v>94</v>
      </c>
      <c r="C130" s="166"/>
    </row>
    <row r="131" spans="2:3" hidden="1" x14ac:dyDescent="0.15">
      <c r="B131" s="167"/>
      <c r="C131" s="168"/>
    </row>
    <row r="132" spans="2:3" ht="14" hidden="1" thickBot="1" x14ac:dyDescent="0.2">
      <c r="B132" s="167"/>
      <c r="C132" s="168"/>
    </row>
    <row r="133" spans="2:3" ht="14" hidden="1" thickBot="1" x14ac:dyDescent="0.2">
      <c r="B133" s="158" t="s">
        <v>95</v>
      </c>
      <c r="C133" s="159"/>
    </row>
    <row r="134" spans="2:3" ht="14" hidden="1" thickBot="1" x14ac:dyDescent="0.2">
      <c r="B134" s="158" t="s">
        <v>96</v>
      </c>
      <c r="C134" s="159"/>
    </row>
    <row r="135" spans="2:3" hidden="1" x14ac:dyDescent="0.15">
      <c r="B135" s="156"/>
      <c r="C135" s="157"/>
    </row>
  </sheetData>
  <mergeCells count="21">
    <mergeCell ref="A1:T1"/>
    <mergeCell ref="B6:C6"/>
    <mergeCell ref="B8:C8"/>
    <mergeCell ref="B9:C9"/>
    <mergeCell ref="B12:F12"/>
    <mergeCell ref="B10:C10"/>
    <mergeCell ref="N6:N7"/>
    <mergeCell ref="N9:N11"/>
    <mergeCell ref="N13:N15"/>
    <mergeCell ref="N17:N18"/>
    <mergeCell ref="B135:C135"/>
    <mergeCell ref="B134:C134"/>
    <mergeCell ref="B133:C133"/>
    <mergeCell ref="B14:C14"/>
    <mergeCell ref="B15:C15"/>
    <mergeCell ref="B19:D19"/>
    <mergeCell ref="B130:C132"/>
    <mergeCell ref="B16:C16"/>
    <mergeCell ref="B17:C17"/>
    <mergeCell ref="B18:C18"/>
    <mergeCell ref="B124:C129"/>
  </mergeCells>
  <conditionalFormatting sqref="D10">
    <cfRule type="cellIs" dxfId="3" priority="4" stopIfTrue="1" operator="equal">
      <formula>"Ruim"</formula>
    </cfRule>
    <cfRule type="cellIs" dxfId="2" priority="5" stopIfTrue="1" operator="equal">
      <formula>"Regular"</formula>
    </cfRule>
    <cfRule type="cellIs" dxfId="1" priority="6" stopIfTrue="1" operator="equal">
      <formula>"Excelente"</formula>
    </cfRule>
    <cfRule type="cellIs" dxfId="0" priority="7" stopIfTrue="1" operator="equal">
      <formula>"Bom"</formula>
    </cfRule>
  </conditionalFormatting>
  <dataValidations count="1">
    <dataValidation allowBlank="1" showInputMessage="1" showErrorMessage="1" promptTitle="ALERTA" prompt="Este campo é calculado automaticamente!" sqref="E14:F19 D8:D10" xr:uid="{00000000-0002-0000-0200-000000000000}"/>
  </dataValidations>
  <pageMargins left="0.511811024" right="0.511811024" top="0.78740157499999996" bottom="0.78740157499999996" header="0.31496062000000002" footer="0.31496062000000002"/>
  <pageSetup paperSize="9" orientation="portrait"/>
  <ignoredErrors>
    <ignoredError sqref="X27:Y27" evalError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9"/>
  <sheetViews>
    <sheetView showGridLines="0" workbookViewId="0">
      <selection activeCell="C24" sqref="C24"/>
    </sheetView>
  </sheetViews>
  <sheetFormatPr baseColWidth="10" defaultColWidth="8.83203125" defaultRowHeight="13" x14ac:dyDescent="0.15"/>
  <cols>
    <col min="1" max="1" width="8.83203125" customWidth="1"/>
    <col min="2" max="2" width="9.5" bestFit="1" customWidth="1"/>
    <col min="3" max="3" width="85.83203125" bestFit="1" customWidth="1"/>
  </cols>
  <sheetData>
    <row r="2" spans="2:3" ht="16" x14ac:dyDescent="0.2">
      <c r="B2" s="175" t="s">
        <v>97</v>
      </c>
      <c r="C2" s="175"/>
    </row>
    <row r="3" spans="2:3" x14ac:dyDescent="0.15">
      <c r="B3" s="114" t="s">
        <v>56</v>
      </c>
      <c r="C3" s="119" t="s">
        <v>98</v>
      </c>
    </row>
    <row r="4" spans="2:3" x14ac:dyDescent="0.15">
      <c r="B4" s="114" t="s">
        <v>60</v>
      </c>
      <c r="C4" s="119" t="s">
        <v>99</v>
      </c>
    </row>
    <row r="5" spans="2:3" x14ac:dyDescent="0.15">
      <c r="B5" s="114" t="s">
        <v>64</v>
      </c>
      <c r="C5" s="119" t="s">
        <v>100</v>
      </c>
    </row>
    <row r="6" spans="2:3" x14ac:dyDescent="0.15">
      <c r="B6" s="114" t="s">
        <v>62</v>
      </c>
      <c r="C6" s="119" t="s">
        <v>101</v>
      </c>
    </row>
    <row r="9" spans="2:3" ht="28" x14ac:dyDescent="0.15">
      <c r="B9" s="137" t="s">
        <v>102</v>
      </c>
      <c r="C9" s="115" t="s">
        <v>103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0E1A6750AFB54F8E76D50ACEC9D5A6" ma:contentTypeVersion="12" ma:contentTypeDescription="Crie um novo documento." ma:contentTypeScope="" ma:versionID="f52e2e711b50ff97d1e0a10a188dea69">
  <xsd:schema xmlns:xsd="http://www.w3.org/2001/XMLSchema" xmlns:xs="http://www.w3.org/2001/XMLSchema" xmlns:p="http://schemas.microsoft.com/office/2006/metadata/properties" xmlns:ns2="732b7fc9-d771-4aba-bb44-dcd5cbee95e4" xmlns:ns3="629b210b-1721-40e6-89b0-dc16b762c984" targetNamespace="http://schemas.microsoft.com/office/2006/metadata/properties" ma:root="true" ma:fieldsID="ef6ce4ad77ee6057d4f438567efaed07" ns2:_="" ns3:_="">
    <xsd:import namespace="732b7fc9-d771-4aba-bb44-dcd5cbee95e4"/>
    <xsd:import namespace="629b210b-1721-40e6-89b0-dc16b762c9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2b7fc9-d771-4aba-bb44-dcd5cbee9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b210b-1721-40e6-89b0-dc16b762c98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C8B272-B1C5-4641-9426-DBF61CC0B9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6BD38F-7936-4E95-9E18-46B1C1A27F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9E41C4-AAB6-412E-A5BE-9191B5B217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2b7fc9-d771-4aba-bb44-dcd5cbee95e4"/>
    <ds:schemaRef ds:uri="629b210b-1721-40e6-89b0-dc16b762c9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Roteiro de Teste </vt:lpstr>
      <vt:lpstr>Resultado de Teste</vt:lpstr>
      <vt:lpstr>Dashboard</vt:lpstr>
      <vt:lpstr>Legendas</vt:lpstr>
    </vt:vector>
  </TitlesOfParts>
  <Manager/>
  <Company>CAPES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Fabiano Moreira de Aguilar</dc:creator>
  <cp:keywords/>
  <dc:description/>
  <cp:lastModifiedBy>Guilherme Carvalho Muniz</cp:lastModifiedBy>
  <cp:revision/>
  <dcterms:created xsi:type="dcterms:W3CDTF">2009-11-03T21:57:00Z</dcterms:created>
  <dcterms:modified xsi:type="dcterms:W3CDTF">2021-11-03T22:04:04Z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RSI - Resultado de Teste</vt:lpwstr>
  </property>
  <property fmtid="{D5CDD505-2E9C-101B-9397-08002B2CF9AE}" pid="3" name="Versão">
    <vt:lpwstr>1.1</vt:lpwstr>
  </property>
  <property fmtid="{D5CDD505-2E9C-101B-9397-08002B2CF9AE}" pid="4" name="Autor">
    <vt:lpwstr>Eproj - Grupo de Qualidade</vt:lpwstr>
  </property>
  <property fmtid="{D5CDD505-2E9C-101B-9397-08002B2CF9AE}" pid="5" name="Origem">
    <vt:lpwstr>RSI  Informática</vt:lpwstr>
  </property>
  <property fmtid="{D5CDD505-2E9C-101B-9397-08002B2CF9AE}" pid="6" name="ContentTypeId">
    <vt:lpwstr>0x0101005C0E1A6750AFB54F8E76D50ACEC9D5A6</vt:lpwstr>
  </property>
</Properties>
</file>