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5810" windowHeight="75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1" l="1"/>
  <c r="J54" i="1"/>
  <c r="I53" i="1"/>
  <c r="J51" i="1"/>
  <c r="I51" i="1"/>
  <c r="I54" i="1" s="1"/>
  <c r="J28" i="1" l="1"/>
  <c r="J25" i="1"/>
  <c r="Q28" i="1"/>
  <c r="Q25" i="1"/>
  <c r="E36" i="1"/>
  <c r="E37" i="1"/>
  <c r="E35" i="1"/>
  <c r="F40" i="1" s="1"/>
  <c r="F42" i="1" s="1"/>
  <c r="F9" i="1"/>
  <c r="P25" i="1"/>
  <c r="P27" i="1"/>
  <c r="I27" i="1"/>
  <c r="I25" i="1"/>
  <c r="I28" i="1" s="1"/>
  <c r="H11" i="1"/>
  <c r="M10" i="1"/>
  <c r="M9" i="1"/>
  <c r="M13" i="1" s="1"/>
  <c r="Q13" i="1" s="1"/>
  <c r="P28" i="1" l="1"/>
  <c r="G14" i="1"/>
  <c r="G16" i="1" s="1"/>
  <c r="M12" i="1"/>
  <c r="N15" i="1" l="1"/>
  <c r="N17" i="1" s="1"/>
  <c r="Q12" i="1"/>
</calcChain>
</file>

<file path=xl/sharedStrings.xml><?xml version="1.0" encoding="utf-8"?>
<sst xmlns="http://schemas.openxmlformats.org/spreadsheetml/2006/main" count="72" uniqueCount="32">
  <si>
    <t>n_L =</t>
  </si>
  <si>
    <t>n_s=</t>
  </si>
  <si>
    <t>D0 =</t>
  </si>
  <si>
    <t>m^2/s</t>
  </si>
  <si>
    <t>Arithmetic averaging and Millington</t>
  </si>
  <si>
    <t>harmonnic averaging and Millington</t>
  </si>
  <si>
    <t>D1=n_L^(4/3)*D0 =</t>
  </si>
  <si>
    <t>DL=n_L^(4/3)*D0 =</t>
  </si>
  <si>
    <t>Ds=n_s^(4/3)*D0 =</t>
  </si>
  <si>
    <t>D2=0.5*[n_L^(4/3)+n_s^(4/3)]*D0=</t>
  </si>
  <si>
    <t>D1=DL=</t>
  </si>
  <si>
    <t>D2=(2DL*Ds)/(Ds+Ds)</t>
  </si>
  <si>
    <t>detlta_C1=1/((D1/D2)+1)=</t>
  </si>
  <si>
    <t>detlta_C2=1-delta_C1=</t>
  </si>
  <si>
    <t>title</t>
  </si>
  <si>
    <t>=</t>
  </si>
  <si>
    <t>dataset diff</t>
  </si>
  <si>
    <t>dataset diffh</t>
  </si>
  <si>
    <t>variables</t>
  </si>
  <si>
    <t>x</t>
  </si>
  <si>
    <t>y</t>
  </si>
  <si>
    <t>z</t>
  </si>
  <si>
    <t>hto</t>
  </si>
  <si>
    <t>zone</t>
  </si>
  <si>
    <t>t</t>
  </si>
  <si>
    <t>T_j, T =  1.000E+06 days</t>
  </si>
  <si>
    <t>i</t>
  </si>
  <si>
    <t>delta_C1=</t>
  </si>
  <si>
    <t>delta_C2=</t>
  </si>
  <si>
    <t>n_av=(n_L+n_s)/2</t>
  </si>
  <si>
    <t>D2=n_av^(4/3)*D0 =</t>
  </si>
  <si>
    <t>dataset diff_de_ave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</si>
</sst>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54"/>
  <sheetViews>
    <sheetView tabSelected="1" topLeftCell="A7" workbookViewId="0">
      <selection activeCell="V19" sqref="V19"/>
    </sheetView>
  </sheetViews>
  <sheetFormatPr defaultRowHeight="15" x14ac:dyDescent="0.25"/>
  <cols>
    <col min="16" max="16" width="14.5703125" customWidth="1"/>
  </cols>
  <sheetData>
    <row r="3" spans="4:17" x14ac:dyDescent="0.25">
      <c r="D3" t="s">
        <v>0</v>
      </c>
      <c r="E3">
        <v>0.5</v>
      </c>
    </row>
    <row r="4" spans="4:17" x14ac:dyDescent="0.25">
      <c r="D4" t="s">
        <v>1</v>
      </c>
      <c r="E4">
        <v>0.04</v>
      </c>
    </row>
    <row r="5" spans="4:17" x14ac:dyDescent="0.25">
      <c r="D5" t="s">
        <v>2</v>
      </c>
      <c r="E5" s="1">
        <v>3.7499999999999997E-9</v>
      </c>
      <c r="F5" t="s">
        <v>3</v>
      </c>
      <c r="I5" s="1">
        <f>E5*24*60*60</f>
        <v>3.2399999999999996E-4</v>
      </c>
    </row>
    <row r="7" spans="4:17" x14ac:dyDescent="0.25">
      <c r="D7" t="s">
        <v>4</v>
      </c>
      <c r="K7" t="s">
        <v>5</v>
      </c>
    </row>
    <row r="9" spans="4:17" x14ac:dyDescent="0.25">
      <c r="D9" t="s">
        <v>6</v>
      </c>
      <c r="F9" s="1">
        <f>E3^(4/3)*E5</f>
        <v>1.4881884862201869E-9</v>
      </c>
      <c r="K9" t="s">
        <v>7</v>
      </c>
      <c r="M9">
        <f>E3^(4/3)*E5</f>
        <v>1.4881884862201869E-9</v>
      </c>
    </row>
    <row r="10" spans="4:17" x14ac:dyDescent="0.25">
      <c r="K10" t="s">
        <v>8</v>
      </c>
      <c r="M10" s="1">
        <f>E4^(4/3)*E5</f>
        <v>5.1299278400300949E-11</v>
      </c>
    </row>
    <row r="11" spans="4:17" x14ac:dyDescent="0.25">
      <c r="D11" t="s">
        <v>9</v>
      </c>
      <c r="H11" s="1">
        <f>0.5*(E3^(4/3)+E4^(4/3))*E5</f>
        <v>7.6974388231024399E-10</v>
      </c>
    </row>
    <row r="12" spans="4:17" x14ac:dyDescent="0.25">
      <c r="K12" t="s">
        <v>10</v>
      </c>
      <c r="M12">
        <f>M9</f>
        <v>1.4881884862201869E-9</v>
      </c>
      <c r="Q12" s="1">
        <f>M12*24*60*60</f>
        <v>1.2857948520942413E-4</v>
      </c>
    </row>
    <row r="13" spans="4:17" x14ac:dyDescent="0.25">
      <c r="K13" t="s">
        <v>11</v>
      </c>
      <c r="M13" s="1">
        <f>(2*M9*M10)/(M9+M10)</f>
        <v>9.9179736560688755E-11</v>
      </c>
      <c r="Q13" s="1">
        <f>M13*24*60*60</f>
        <v>8.5691292388435095E-6</v>
      </c>
    </row>
    <row r="14" spans="4:17" x14ac:dyDescent="0.25">
      <c r="D14" t="s">
        <v>12</v>
      </c>
      <c r="G14">
        <f>1/((F9/H11)+1)</f>
        <v>0.34090652715662589</v>
      </c>
    </row>
    <row r="15" spans="4:17" x14ac:dyDescent="0.25">
      <c r="K15" t="s">
        <v>12</v>
      </c>
      <c r="N15">
        <f>1/((M12/M13)+1)</f>
        <v>6.2480611075190824E-2</v>
      </c>
    </row>
    <row r="16" spans="4:17" x14ac:dyDescent="0.25">
      <c r="D16" t="s">
        <v>13</v>
      </c>
      <c r="G16">
        <f>1-G14</f>
        <v>0.65909347284337416</v>
      </c>
    </row>
    <row r="17" spans="3:17" x14ac:dyDescent="0.25">
      <c r="K17" t="s">
        <v>13</v>
      </c>
      <c r="N17">
        <f>1-N15</f>
        <v>0.93751938892480913</v>
      </c>
    </row>
    <row r="21" spans="3:17" x14ac:dyDescent="0.25">
      <c r="C21" t="s">
        <v>14</v>
      </c>
      <c r="D21" t="s">
        <v>15</v>
      </c>
      <c r="E21" t="s">
        <v>16</v>
      </c>
      <c r="J21" t="s">
        <v>14</v>
      </c>
      <c r="K21" t="s">
        <v>15</v>
      </c>
      <c r="L21" t="s">
        <v>17</v>
      </c>
    </row>
    <row r="22" spans="3:17" x14ac:dyDescent="0.25">
      <c r="C22" t="s">
        <v>18</v>
      </c>
      <c r="D22" t="s">
        <v>15</v>
      </c>
      <c r="E22" t="s">
        <v>19</v>
      </c>
      <c r="F22" t="s">
        <v>20</v>
      </c>
      <c r="G22" t="s">
        <v>21</v>
      </c>
      <c r="H22" t="s">
        <v>22</v>
      </c>
      <c r="J22" t="s">
        <v>18</v>
      </c>
      <c r="K22" t="s">
        <v>15</v>
      </c>
      <c r="L22" t="s">
        <v>19</v>
      </c>
      <c r="M22" t="s">
        <v>20</v>
      </c>
      <c r="N22" t="s">
        <v>21</v>
      </c>
      <c r="O22" t="s">
        <v>22</v>
      </c>
    </row>
    <row r="23" spans="3:17" x14ac:dyDescent="0.25">
      <c r="C23" t="s">
        <v>23</v>
      </c>
      <c r="D23" t="s">
        <v>24</v>
      </c>
      <c r="E23" t="s">
        <v>15</v>
      </c>
      <c r="F23" t="s">
        <v>25</v>
      </c>
      <c r="G23" t="s">
        <v>26</v>
      </c>
      <c r="H23" t="s">
        <v>15</v>
      </c>
      <c r="J23" t="s">
        <v>23</v>
      </c>
      <c r="K23" t="s">
        <v>24</v>
      </c>
      <c r="L23" t="s">
        <v>15</v>
      </c>
      <c r="M23" t="s">
        <v>25</v>
      </c>
      <c r="N23" t="s">
        <v>26</v>
      </c>
      <c r="O23" t="s">
        <v>15</v>
      </c>
    </row>
    <row r="24" spans="3:17" x14ac:dyDescent="0.25">
      <c r="D24" s="1">
        <v>0</v>
      </c>
      <c r="E24" s="1">
        <v>0</v>
      </c>
      <c r="F24" s="1">
        <v>0</v>
      </c>
      <c r="G24" s="1">
        <v>1</v>
      </c>
      <c r="K24" s="1">
        <v>0</v>
      </c>
      <c r="L24" s="1">
        <v>0</v>
      </c>
      <c r="M24" s="1">
        <v>0</v>
      </c>
      <c r="N24" s="1">
        <v>1</v>
      </c>
    </row>
    <row r="25" spans="3:17" x14ac:dyDescent="0.25">
      <c r="D25" s="1">
        <v>0.25</v>
      </c>
      <c r="E25" s="1">
        <v>0</v>
      </c>
      <c r="F25" s="1">
        <v>0</v>
      </c>
      <c r="G25" s="1">
        <v>0.84728599999999998</v>
      </c>
      <c r="H25" t="s">
        <v>27</v>
      </c>
      <c r="I25" s="1">
        <f>-(G25-G24)+(G27-G28)</f>
        <v>0.30542800000000003</v>
      </c>
      <c r="J25" s="1">
        <f>G24-G25</f>
        <v>0.15271400000000002</v>
      </c>
      <c r="K25" s="1">
        <v>0.25</v>
      </c>
      <c r="L25" s="1">
        <v>0</v>
      </c>
      <c r="M25" s="1">
        <v>0</v>
      </c>
      <c r="N25" s="1">
        <v>0.9687597</v>
      </c>
      <c r="O25" t="s">
        <v>27</v>
      </c>
      <c r="P25" s="2">
        <f>-(N25-N24)+(N27-N28)</f>
        <v>6.2480609999999999E-2</v>
      </c>
      <c r="Q25" s="1">
        <f>N24-N25</f>
        <v>3.1240299999999999E-2</v>
      </c>
    </row>
    <row r="26" spans="3:17" x14ac:dyDescent="0.25">
      <c r="D26" s="1">
        <v>0.5</v>
      </c>
      <c r="E26" s="1">
        <v>0</v>
      </c>
      <c r="F26" s="1">
        <v>0</v>
      </c>
      <c r="G26" s="1">
        <v>0.5</v>
      </c>
      <c r="K26" s="1">
        <v>0.5</v>
      </c>
      <c r="L26" s="1">
        <v>0</v>
      </c>
      <c r="M26" s="1">
        <v>0</v>
      </c>
      <c r="N26" s="1">
        <v>0.5</v>
      </c>
    </row>
    <row r="27" spans="3:17" x14ac:dyDescent="0.25">
      <c r="D27" s="1">
        <v>0.75</v>
      </c>
      <c r="E27" s="1">
        <v>0</v>
      </c>
      <c r="F27" s="1">
        <v>0</v>
      </c>
      <c r="G27" s="1">
        <v>0.15271399999999999</v>
      </c>
      <c r="H27" t="s">
        <v>28</v>
      </c>
      <c r="I27" s="1">
        <f>-(G27-G25)</f>
        <v>0.69457199999999997</v>
      </c>
      <c r="K27" s="1">
        <v>0.75</v>
      </c>
      <c r="L27" s="1">
        <v>0</v>
      </c>
      <c r="M27" s="1">
        <v>0</v>
      </c>
      <c r="N27" s="1">
        <v>3.124031E-2</v>
      </c>
      <c r="O27" t="s">
        <v>28</v>
      </c>
      <c r="P27" s="2">
        <f>-(N27-N25)</f>
        <v>0.93751938999999995</v>
      </c>
    </row>
    <row r="28" spans="3:17" x14ac:dyDescent="0.25">
      <c r="D28" s="1">
        <v>1</v>
      </c>
      <c r="E28" s="1">
        <v>0</v>
      </c>
      <c r="F28" s="1">
        <v>0</v>
      </c>
      <c r="G28" s="1">
        <v>1E-100</v>
      </c>
      <c r="I28" s="1">
        <f>SUM(I25:I27)</f>
        <v>1</v>
      </c>
      <c r="J28" s="1">
        <f>G27-G28</f>
        <v>0.15271399999999999</v>
      </c>
      <c r="K28" s="1">
        <v>1</v>
      </c>
      <c r="L28" s="1">
        <v>0</v>
      </c>
      <c r="M28" s="1">
        <v>0</v>
      </c>
      <c r="N28" s="1">
        <v>1E-100</v>
      </c>
      <c r="P28" s="1">
        <f>SUM(P25:P27)</f>
        <v>1</v>
      </c>
      <c r="Q28" s="1">
        <f>N27-N28</f>
        <v>3.124031E-2</v>
      </c>
    </row>
    <row r="31" spans="3:17" x14ac:dyDescent="0.25">
      <c r="K31" s="1"/>
      <c r="L31" s="1"/>
      <c r="M31" s="1"/>
      <c r="N31" s="1"/>
    </row>
    <row r="32" spans="3:17" x14ac:dyDescent="0.25">
      <c r="K32" s="1"/>
      <c r="L32" s="1"/>
      <c r="M32" s="1"/>
      <c r="N32" s="1"/>
    </row>
    <row r="33" spans="3:14" x14ac:dyDescent="0.25">
      <c r="K33" s="1"/>
      <c r="L33" s="1"/>
      <c r="M33" s="1"/>
      <c r="N33" s="1"/>
    </row>
    <row r="34" spans="3:14" x14ac:dyDescent="0.25">
      <c r="K34" s="1"/>
      <c r="L34" s="1"/>
      <c r="M34" s="1"/>
      <c r="N34" s="1"/>
    </row>
    <row r="35" spans="3:14" x14ac:dyDescent="0.25">
      <c r="C35" t="s">
        <v>6</v>
      </c>
      <c r="E35">
        <f>E3^(4/3)*E5</f>
        <v>1.4881884862201869E-9</v>
      </c>
      <c r="K35" s="1"/>
      <c r="L35" s="1"/>
      <c r="M35" s="1"/>
      <c r="N35" s="1"/>
    </row>
    <row r="36" spans="3:14" x14ac:dyDescent="0.25">
      <c r="C36" t="s">
        <v>29</v>
      </c>
      <c r="E36">
        <f>(E3+E4)/2</f>
        <v>0.27</v>
      </c>
    </row>
    <row r="37" spans="3:14" x14ac:dyDescent="0.25">
      <c r="C37" t="s">
        <v>30</v>
      </c>
      <c r="E37" s="1">
        <f>E36^(4/3)*E5</f>
        <v>6.5440953709718473E-10</v>
      </c>
    </row>
    <row r="40" spans="3:14" x14ac:dyDescent="0.25">
      <c r="C40" t="s">
        <v>12</v>
      </c>
      <c r="F40">
        <f>1/((E35/E37)+1)</f>
        <v>0.30542805042075338</v>
      </c>
    </row>
    <row r="42" spans="3:14" x14ac:dyDescent="0.25">
      <c r="C42" t="s">
        <v>13</v>
      </c>
      <c r="F42">
        <f>1-F40</f>
        <v>0.69457194957924662</v>
      </c>
    </row>
    <row r="47" spans="3:14" x14ac:dyDescent="0.25">
      <c r="C47" t="s">
        <v>14</v>
      </c>
      <c r="D47" t="s">
        <v>15</v>
      </c>
      <c r="E47" t="s">
        <v>31</v>
      </c>
    </row>
    <row r="48" spans="3:14" x14ac:dyDescent="0.25">
      <c r="C48" t="s">
        <v>18</v>
      </c>
      <c r="D48" t="s">
        <v>15</v>
      </c>
      <c r="E48" t="s">
        <v>19</v>
      </c>
      <c r="F48" t="s">
        <v>20</v>
      </c>
      <c r="G48" t="s">
        <v>21</v>
      </c>
      <c r="H48" t="s">
        <v>22</v>
      </c>
    </row>
    <row r="49" spans="3:10" x14ac:dyDescent="0.25">
      <c r="C49" t="s">
        <v>23</v>
      </c>
      <c r="D49" t="s">
        <v>24</v>
      </c>
      <c r="E49" t="s">
        <v>15</v>
      </c>
      <c r="F49" t="s">
        <v>25</v>
      </c>
      <c r="G49" t="s">
        <v>26</v>
      </c>
      <c r="H49" t="s">
        <v>15</v>
      </c>
    </row>
    <row r="50" spans="3:10" x14ac:dyDescent="0.25">
      <c r="D50" s="1">
        <v>0</v>
      </c>
      <c r="E50" s="1">
        <v>0</v>
      </c>
      <c r="F50" s="1">
        <v>0</v>
      </c>
      <c r="G50" s="1">
        <v>1</v>
      </c>
    </row>
    <row r="51" spans="3:10" x14ac:dyDescent="0.25">
      <c r="D51" s="1">
        <v>0.25</v>
      </c>
      <c r="E51" s="1">
        <v>0</v>
      </c>
      <c r="F51" s="1">
        <v>0</v>
      </c>
      <c r="G51" s="1">
        <v>0.82954669999999997</v>
      </c>
      <c r="H51" t="s">
        <v>27</v>
      </c>
      <c r="I51" s="1">
        <f>-(G51-G50)+(G53-G54)</f>
        <v>0.34090660000000006</v>
      </c>
      <c r="J51" s="1">
        <f>G50-G51</f>
        <v>0.17045330000000003</v>
      </c>
    </row>
    <row r="52" spans="3:10" x14ac:dyDescent="0.25">
      <c r="D52" s="1">
        <v>0.5</v>
      </c>
      <c r="E52" s="1">
        <v>0</v>
      </c>
      <c r="F52" s="1">
        <v>0</v>
      </c>
      <c r="G52" s="1">
        <v>0.5</v>
      </c>
    </row>
    <row r="53" spans="3:10" x14ac:dyDescent="0.25">
      <c r="D53" s="1">
        <v>0.75</v>
      </c>
      <c r="E53" s="1">
        <v>0</v>
      </c>
      <c r="F53" s="1">
        <v>0</v>
      </c>
      <c r="G53" s="1">
        <v>0.1704533</v>
      </c>
      <c r="H53" t="s">
        <v>28</v>
      </c>
      <c r="I53" s="1">
        <f>-(G53-G51)</f>
        <v>0.65909339999999994</v>
      </c>
    </row>
    <row r="54" spans="3:10" x14ac:dyDescent="0.25">
      <c r="D54" s="1">
        <v>1</v>
      </c>
      <c r="E54" s="1">
        <v>0</v>
      </c>
      <c r="F54" s="1">
        <v>0</v>
      </c>
      <c r="G54" s="1">
        <v>1E-100</v>
      </c>
      <c r="I54" s="1">
        <f>SUM(I51:I53)</f>
        <v>1</v>
      </c>
      <c r="J54" s="1">
        <f>G53-G54</f>
        <v>0.1704533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Mingliang Xie</dc:creator>
  <cp:lastModifiedBy>Mingliang Xie</cp:lastModifiedBy>
  <dcterms:created xsi:type="dcterms:W3CDTF">2013-04-02T21:03:27Z</dcterms:created>
  <dcterms:modified xsi:type="dcterms:W3CDTF">2013-04-04T02:05:09Z</dcterms:modified>
</cp:coreProperties>
</file>