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fgior\Videos\ReDI School\Assignements\Day 1\"/>
    </mc:Choice>
  </mc:AlternateContent>
  <xr:revisionPtr revIDLastSave="0" documentId="13_ncr:1_{A9755F3A-8176-408B-A6D0-49ECF904C164}" xr6:coauthVersionLast="47" xr6:coauthVersionMax="47" xr10:uidLastSave="{00000000-0000-0000-0000-000000000000}"/>
  <bookViews>
    <workbookView xWindow="-110" yWindow="-110" windowWidth="19420" windowHeight="10300" tabRatio="977" xr2:uid="{42E79177-8A3F-4E8D-874B-CA7A523C11CE}"/>
  </bookViews>
  <sheets>
    <sheet name="dashboard" sheetId="13" r:id="rId1"/>
    <sheet name="customer_feedback_1" sheetId="2" r:id="rId2"/>
    <sheet name="customer_feedback_2" sheetId="3" r:id="rId3"/>
    <sheet name="merged_tables" sheetId="6" r:id="rId4"/>
    <sheet name="cleaned_data" sheetId="7" r:id="rId5"/>
    <sheet name="deduplicated_data" sheetId="8" r:id="rId6"/>
    <sheet name="pivot_tables" sheetId="11" r:id="rId7"/>
    <sheet name="content_analysis" sheetId="10" r:id="rId8"/>
    <sheet name="Analysis" sheetId="9" r:id="rId9"/>
  </sheets>
  <definedNames>
    <definedName name="ExternalData_1" localSheetId="1" hidden="1">'customer_feedback_1'!$A$1:$G$71</definedName>
    <definedName name="ExternalData_1" localSheetId="2" hidden="1">'customer_feedback_2'!$A$1:$G$71</definedName>
    <definedName name="ExternalData_2" localSheetId="3" hidden="1">merged_tables!$A$1:$G$141</definedName>
  </definedNames>
  <calcPr calcId="191029"/>
  <pivotCaches>
    <pivotCache cacheId="0" r:id="rId10"/>
    <pivotCache cacheId="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8" i="9" l="1"/>
  <c r="D4" i="9"/>
  <c r="C4" i="9"/>
  <c r="G22" i="10"/>
  <c r="E32" i="9" a="1"/>
  <c r="E32" i="9" s="1"/>
  <c r="E27" i="9" a="1"/>
  <c r="E27" i="9" s="1"/>
  <c r="N85" i="7" a="1"/>
  <c r="N85" i="7" s="1"/>
  <c r="M85" i="7"/>
  <c r="L85" i="7"/>
  <c r="I85" i="7" a="1"/>
  <c r="I85" i="7" s="1"/>
  <c r="N4" i="7" a="1"/>
  <c r="N4" i="7" s="1"/>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s="1"/>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s="1"/>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3" i="7"/>
  <c r="I4" i="7" a="1"/>
  <c r="I4" i="7" s="1"/>
  <c r="I5" i="7" a="1"/>
  <c r="I5" i="7" s="1"/>
  <c r="I6" i="7" a="1"/>
  <c r="I6" i="7" s="1"/>
  <c r="I7" i="7" a="1"/>
  <c r="I7" i="7" s="1"/>
  <c r="I8" i="7" a="1"/>
  <c r="I8" i="7" s="1"/>
  <c r="I9" i="7" a="1"/>
  <c r="I9" i="7" s="1"/>
  <c r="I10" i="7" a="1"/>
  <c r="I10" i="7" s="1"/>
  <c r="I11" i="7" a="1"/>
  <c r="I11" i="7" s="1"/>
  <c r="I12" i="7" a="1"/>
  <c r="I12" i="7" s="1"/>
  <c r="I13" i="7" a="1"/>
  <c r="I13" i="7" s="1"/>
  <c r="I14" i="7" a="1"/>
  <c r="I14" i="7" s="1"/>
  <c r="I15" i="7" a="1"/>
  <c r="I15" i="7" s="1"/>
  <c r="I16" i="7" a="1"/>
  <c r="I16" i="7" s="1"/>
  <c r="I17" i="7" a="1"/>
  <c r="I17" i="7" s="1"/>
  <c r="I18" i="7" a="1"/>
  <c r="I18" i="7" s="1"/>
  <c r="I19" i="7" a="1"/>
  <c r="I19" i="7" s="1"/>
  <c r="I20" i="7" a="1"/>
  <c r="I20" i="7" s="1"/>
  <c r="I21" i="7" a="1"/>
  <c r="I21" i="7" s="1"/>
  <c r="I22" i="7" a="1"/>
  <c r="I22" i="7" s="1"/>
  <c r="I23" i="7" a="1"/>
  <c r="I23" i="7" s="1"/>
  <c r="I24" i="7" a="1"/>
  <c r="I24" i="7" s="1"/>
  <c r="I25" i="7" a="1"/>
  <c r="I25" i="7" s="1"/>
  <c r="I26" i="7" a="1"/>
  <c r="I26" i="7" s="1"/>
  <c r="I27" i="7" a="1"/>
  <c r="I27" i="7" s="1"/>
  <c r="I28" i="7" a="1"/>
  <c r="I28" i="7" s="1"/>
  <c r="I29" i="7" a="1"/>
  <c r="I29" i="7" s="1"/>
  <c r="I30" i="7" a="1"/>
  <c r="I30" i="7" s="1"/>
  <c r="I31" i="7" a="1"/>
  <c r="I31" i="7" s="1"/>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3" i="7"/>
  <c r="N3" i="7" a="1"/>
  <c r="N3" i="7" s="1"/>
  <c r="I3" i="7" a="1"/>
  <c r="I3" i="7" s="1"/>
  <c r="H3" i="10" a="1"/>
  <c r="H3" i="10" s="1"/>
  <c r="C46" i="10"/>
  <c r="C38" i="10"/>
  <c r="C31" i="10"/>
  <c r="C22" i="10"/>
  <c r="C17" i="10"/>
  <c r="C2" i="10"/>
  <c r="B2" i="10"/>
  <c r="B46" i="10"/>
  <c r="A46" i="10"/>
  <c r="B38" i="10"/>
  <c r="A38" i="10"/>
  <c r="B31" i="10"/>
  <c r="A31" i="10"/>
  <c r="B22" i="10"/>
  <c r="A22" i="10"/>
  <c r="B17" i="10"/>
  <c r="A17" i="10"/>
  <c r="A2" i="10"/>
  <c r="A1" i="8" a="1"/>
  <c r="A1" i="8" s="1"/>
  <c r="G46" i="10"/>
  <c r="F46" i="10"/>
  <c r="G38" i="10"/>
  <c r="F38" i="10"/>
  <c r="G31" i="10"/>
  <c r="F31" i="10"/>
  <c r="F22" i="10"/>
  <c r="F17" i="10"/>
  <c r="G17" i="10"/>
  <c r="A2" i="7" a="1"/>
  <c r="A2" i="7" s="1"/>
  <c r="E46" i="10"/>
  <c r="E38" i="10"/>
  <c r="E31" i="10"/>
  <c r="E22" i="10"/>
  <c r="E17" i="10"/>
  <c r="E2" i="10"/>
  <c r="I2" i="7" a="1"/>
  <c r="I2" i="7" s="1"/>
  <c r="A3" i="7" a="1"/>
  <c r="A3" i="7" s="1"/>
  <c r="G28" i="9" l="1" a="1"/>
  <c r="G28" i="9" s="1"/>
  <c r="G2" i="10"/>
  <c r="F2" i="10"/>
  <c r="C27" i="9" s="1"/>
  <c r="D27" i="9" s="1"/>
  <c r="B36" i="9" s="1"/>
  <c r="C29" i="9"/>
  <c r="D29" i="9" s="1"/>
  <c r="C28" i="9"/>
  <c r="D28" i="9" s="1"/>
  <c r="B37" i="9" s="1"/>
  <c r="C30" i="9"/>
  <c r="D30" i="9" s="1"/>
  <c r="B39" i="9" s="1"/>
  <c r="A2" i="8" l="1" a="1"/>
  <c r="I2" i="8" s="1" a="1"/>
  <c r="I2" i="8" s="1"/>
  <c r="J2" i="8" s="1" a="1"/>
  <c r="J2" i="8" s="1"/>
  <c r="H10" i="8" l="1"/>
  <c r="H18" i="8"/>
  <c r="H26" i="8"/>
  <c r="H34" i="8"/>
  <c r="C25" i="10"/>
  <c r="C48" i="10"/>
  <c r="H3" i="8"/>
  <c r="H11" i="8"/>
  <c r="H19" i="8"/>
  <c r="H27" i="8"/>
  <c r="H35" i="8"/>
  <c r="H4" i="8"/>
  <c r="H12" i="8"/>
  <c r="H20" i="8"/>
  <c r="H28" i="8"/>
  <c r="H36" i="8"/>
  <c r="C26" i="10"/>
  <c r="C14" i="10"/>
  <c r="H9" i="8"/>
  <c r="H5" i="8"/>
  <c r="H13" i="8"/>
  <c r="H21" i="8"/>
  <c r="H29" i="8"/>
  <c r="H37" i="8"/>
  <c r="H6" i="8"/>
  <c r="H14" i="8"/>
  <c r="H22" i="8"/>
  <c r="H30" i="8"/>
  <c r="H2" i="8"/>
  <c r="H33" i="8"/>
  <c r="H7" i="8"/>
  <c r="H15" i="8"/>
  <c r="H23" i="8"/>
  <c r="H31" i="8"/>
  <c r="H25" i="8"/>
  <c r="C13" i="10"/>
  <c r="H8" i="8"/>
  <c r="H16" i="8"/>
  <c r="H24" i="8"/>
  <c r="H32" i="8"/>
  <c r="C27" i="10"/>
  <c r="H17" i="8"/>
  <c r="B14" i="10"/>
  <c r="C40" i="10"/>
  <c r="B16" i="10"/>
  <c r="B7" i="10"/>
  <c r="C6" i="10"/>
  <c r="C50" i="10"/>
  <c r="B10" i="10"/>
  <c r="B9" i="10"/>
  <c r="B8" i="10"/>
  <c r="C15" i="10"/>
  <c r="C23" i="10"/>
  <c r="B13" i="10"/>
  <c r="B12" i="10"/>
  <c r="B11" i="10"/>
  <c r="C3" i="10"/>
  <c r="B3" i="10"/>
  <c r="C16" i="10"/>
  <c r="C7" i="10"/>
  <c r="B15" i="10"/>
  <c r="B5" i="10"/>
  <c r="B4" i="10"/>
  <c r="C11" i="10"/>
  <c r="C10" i="10"/>
  <c r="C9" i="10"/>
  <c r="C8" i="10"/>
  <c r="C51" i="10"/>
  <c r="B6" i="10"/>
  <c r="C12" i="10"/>
  <c r="C20" i="10"/>
  <c r="C19" i="10"/>
  <c r="C18" i="10"/>
  <c r="C52" i="10"/>
  <c r="C41" i="10"/>
  <c r="C35" i="10"/>
  <c r="C5" i="10"/>
  <c r="C4" i="10"/>
  <c r="C47" i="10"/>
  <c r="C44" i="10"/>
  <c r="C43" i="10"/>
  <c r="C42" i="10"/>
  <c r="C28" i="10"/>
  <c r="C24" i="10"/>
  <c r="C49" i="10"/>
  <c r="C34" i="10"/>
  <c r="C33" i="10"/>
  <c r="G30" i="9" s="1" a="1"/>
  <c r="G30" i="9" s="1"/>
  <c r="C32" i="10"/>
  <c r="C29" i="10"/>
  <c r="C39" i="10"/>
  <c r="C36" i="10"/>
  <c r="A47" i="10"/>
  <c r="A10" i="10"/>
  <c r="A42" i="10"/>
  <c r="A29" i="10"/>
  <c r="A43" i="10"/>
  <c r="A28" i="10"/>
  <c r="B27" i="9"/>
  <c r="B49" i="10"/>
  <c r="B48" i="10"/>
  <c r="B30" i="9"/>
  <c r="B36" i="10"/>
  <c r="A19" i="10"/>
  <c r="B26" i="10"/>
  <c r="B34" i="10"/>
  <c r="A35" i="10"/>
  <c r="A23" i="10"/>
  <c r="A32" i="10"/>
  <c r="B23" i="10"/>
  <c r="B51" i="10"/>
  <c r="B33" i="10"/>
  <c r="B50" i="10"/>
  <c r="A14" i="10"/>
  <c r="B39" i="10"/>
  <c r="A48" i="10"/>
  <c r="A36" i="10"/>
  <c r="A49" i="10"/>
  <c r="A34" i="10"/>
  <c r="A25" i="10"/>
  <c r="B43" i="10"/>
  <c r="B52" i="10"/>
  <c r="A16" i="10"/>
  <c r="B41" i="10"/>
  <c r="A15" i="10"/>
  <c r="B40" i="10"/>
  <c r="A6" i="10"/>
  <c r="B27" i="10"/>
  <c r="B20" i="10"/>
  <c r="A13" i="10"/>
  <c r="A44" i="10"/>
  <c r="A5" i="10"/>
  <c r="B28" i="9"/>
  <c r="B47" i="10"/>
  <c r="A3" i="10"/>
  <c r="B42" i="10"/>
  <c r="A8" i="10"/>
  <c r="B29" i="10"/>
  <c r="A7" i="10"/>
  <c r="B28" i="10"/>
  <c r="A18" i="10"/>
  <c r="A26" i="10"/>
  <c r="A4" i="10"/>
  <c r="A24" i="10"/>
  <c r="A12" i="10"/>
  <c r="B35" i="10"/>
  <c r="A9" i="10"/>
  <c r="B32" i="10"/>
  <c r="B19" i="10"/>
  <c r="B18" i="10"/>
  <c r="B32" i="9"/>
  <c r="A51" i="10"/>
  <c r="A20" i="10"/>
  <c r="B24" i="10"/>
  <c r="A52" i="10"/>
  <c r="B29" i="9"/>
  <c r="A41" i="10"/>
  <c r="B44" i="10"/>
  <c r="A40" i="10"/>
  <c r="A33" i="10"/>
  <c r="A27" i="10"/>
  <c r="B25" i="10"/>
  <c r="A11" i="10"/>
  <c r="A50" i="10"/>
  <c r="B5" i="9"/>
  <c r="B22" i="9"/>
  <c r="B17" i="9"/>
  <c r="B15" i="9"/>
  <c r="B18" i="9"/>
  <c r="B4" i="9"/>
  <c r="A2" i="8"/>
  <c r="A39" i="10" s="1"/>
  <c r="B11" i="9"/>
  <c r="B10" i="9"/>
  <c r="B8" i="9"/>
  <c r="B3" i="9"/>
  <c r="F27" i="9" l="1" a="1"/>
  <c r="F27" i="9" s="1"/>
  <c r="G29" i="9" a="1"/>
  <c r="G29" i="9" s="1"/>
  <c r="E30" i="9" a="1"/>
  <c r="E30" i="9" s="1"/>
  <c r="F30" i="9" a="1"/>
  <c r="F30" i="9" s="1"/>
  <c r="F28" i="9" a="1"/>
  <c r="F28" i="9" s="1"/>
  <c r="E28" i="9" a="1"/>
  <c r="E28" i="9" s="1"/>
  <c r="D22" i="9"/>
  <c r="C22" i="9"/>
  <c r="F29" i="9" a="1"/>
  <c r="F29" i="9" s="1"/>
  <c r="E29" i="9" a="1"/>
  <c r="E29" i="9" s="1"/>
  <c r="G27" i="9" a="1"/>
  <c r="G2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tc={583A0368-ACEF-41CF-9DB2-0B9A78A76019}</author>
  </authors>
  <commentList>
    <comment ref="A1" authorId="0" shapeId="0" xr:uid="{583A0368-ACEF-41CF-9DB2-0B9A78A76019}">
      <text>
        <t>[Threaded comment]
Your version of Excel allows you to read this threaded comment; however, any edits to it will get removed if the file is opened in a newer version of Excel. Learn more: https://go.microsoft.com/fwlink/?linkid=870924
Comment:
    I merged the two tables in order to clean the data with the tools I know, as there is similar data in both. Then I sorted and filtered each column.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tc={453DC5FE-FB3E-41AF-A9BC-F0F8F343C3F3}</author>
    <author>tc={B4589898-893C-4038-AF11-926110D5FB4F}</author>
  </authors>
  <commentList>
    <comment ref="A2" authorId="0" shapeId="0" xr:uid="{453DC5FE-FB3E-41AF-A9BC-F0F8F343C3F3}">
      <text>
        <t>[Threaded comment]
Your version of Excel allows you to read this threaded comment; however, any edits to it will get removed if the file is opened in a newer version of Excel. Learn more: https://go.microsoft.com/fwlink/?linkid=870924
Comment:
    Given that the two tables had a lot of duplicates, I used the "UNIQUE" function first, in order to focus on the other problems more easily.</t>
      </text>
    </comment>
    <comment ref="I2" authorId="1" shapeId="0" xr:uid="{B4589898-893C-4038-AF11-926110D5FB4F}">
      <text>
        <t>[Threaded comment]
Your version of Excel allows you to read this threaded comment; however, any edits to it will get removed if the file is opened in a newer version of Excel. Learn more: https://go.microsoft.com/fwlink/?linkid=870924
Comment:
    I fixed some missing values and inconsistencies to obtain a mostly clean dataset, with some duplicates still. I'm going to fix them in the next sheet to avoid cluttering this 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tc={873D4C7C-F105-4658-BDF7-0F6370439BCB}</author>
  </authors>
  <commentList>
    <comment ref="A1" authorId="0" shapeId="0" xr:uid="{873D4C7C-F105-4658-BDF7-0F6370439BCB}">
      <text>
        <t>[Threaded comment]
Your version of Excel allows you to read this threaded comment; however, any edits to it will get removed if the file is opened in a newer version of Excel. Learn more: https://go.microsoft.com/fwlink/?linkid=870924
Comment:
    I now have a clean dataset: I removed the last duplicates with the UNIQUE function after fixing the last issues. I also preferred using array references as, in case I need to change something, I can do it only once, hence reducing possible human mistakes.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tc={B9190752-0D5F-45AD-B4A6-7168EC766E9F}</author>
  </authors>
  <commentList>
    <comment ref="A1" authorId="0" shapeId="0" xr:uid="{B9190752-0D5F-45AD-B4A6-7168EC766E9F}">
      <text>
        <t>[Threaded comment]
Your version of Excel allows you to read this threaded comment; however, any edits to it will get removed if the file is opened in a newer version of Excel. Learn more: https://go.microsoft.com/fwlink/?linkid=870924
Comment:
    I used some pivot tables to group some data and create visualisations in the "dashboard" sheet.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tc={E5D5B15C-C370-4E0F-9A58-B4DFCAE7EA6B}</author>
    <author>tc={37EDD2B1-7E17-4540-BBBA-BA1F711679B1}</author>
  </authors>
  <commentList>
    <comment ref="A1" authorId="0" shapeId="0" xr:uid="{E5D5B15C-C370-4E0F-9A58-B4DFCAE7EA6B}">
      <text>
        <t>[Threaded comment]
Your version of Excel allows you to read this threaded comment; however, any edits to it will get removed if the file is opened in a newer version of Excel. Learn more: https://go.microsoft.com/fwlink/?linkid=870924
Comment:
    I categorised the customers' feedback using ChatGPT to find the most common themes. I kept other columns like customer_id to have the correct reference for each feedback. Then I decided to analyse the content of each feedback to figure out how many positive and negative comments there were. In this way, I got more information about people's feelings and their level of loyalty. I transformed some data into booleans to use it with the FILTER function.</t>
      </text>
    </comment>
    <comment ref="C1" authorId="1" shapeId="0" xr:uid="{37EDD2B1-7E17-4540-BBBA-BA1F711679B1}">
      <text>
        <t>[Threaded comment]
Your version of Excel allows you to read this threaded comment; however, any edits to it will get removed if the file is opened in a newer version of Excel. Learn more: https://go.microsoft.com/fwlink/?linkid=870924
Comment:
    I divided the customers' age into age groups as I considered them more meaningful for tailoring marketing strategies towards specific age ranges to better address their unique preferences and concerns.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tc={790B1ADC-6923-45F7-AE78-6C98569BC868}</author>
    <author>tc={8EB4A210-943E-42D4-934E-F077CFE9444A}</author>
    <author>tc={208D2173-8012-4A37-ADCE-50C53DB278A5}</author>
    <author>tc={113499A8-5E76-4F17-AD74-6B5FD2A226FE}</author>
    <author>tc={FB81E367-8C6D-4BB7-A223-40F6DB2DA583}</author>
  </authors>
  <commentList>
    <comment ref="B1" authorId="0" shapeId="0" xr:uid="{790B1ADC-6923-45F7-AE78-6C98569BC868}">
      <text>
        <t>[Threaded comment]
Your version of Excel allows you to read this threaded comment; however, any edits to it will get removed if the file is opened in a newer version of Excel. Learn more: https://go.microsoft.com/fwlink/?linkid=870924
Comment:
    I answered the questions and summarised data to have a better understanding of its patterns. I also checked if any errors remained in the dataset. Then, when I analysed the most common themes, I wanted to know which age group commented on each theme the most, in order to discover what preferences or concerns each age group had about the product. I chose to use a mode instead of an average because it gave more useful information about the frequency (how many people commented in a specific age group). The average can give useless information in this case as I could have clients in their 20s and in their 80s, obtaining an average of 60; however, focusing on people in their 60s, I wouldn't find people interested in my product. Thus, using the average, in this case, could lead me to the wrong target.</t>
      </text>
    </comment>
    <comment ref="A2" authorId="1" shapeId="0" xr:uid="{8EB4A210-943E-42D4-934E-F077CFE9444A}">
      <text>
        <t>[Threaded comment]
Your version of Excel allows you to read this threaded comment; however, any edits to it will get removed if the file is opened in a newer version of Excel. Learn more: https://go.microsoft.com/fwlink/?linkid=870924
Comment:
    The distributions' visualisations are on the "dashboard" sheet.</t>
      </text>
    </comment>
    <comment ref="C2" authorId="2" shapeId="0" xr:uid="{208D2173-8012-4A37-ADCE-50C53DB278A5}">
      <text>
        <t>[Threaded comment]
Your version of Excel allows you to read this threaded comment; however, any edits to it will get removed if the file is opened in a newer version of Excel. Learn more: https://go.microsoft.com/fwlink/?linkid=870924
Comment:
    I wanted to verify if there were significant differences in the amount of reviews between genders. Having more time, it would be interesting to analyse if other metrics are affected by gender.</t>
      </text>
    </comment>
    <comment ref="A21" authorId="3" shapeId="0" xr:uid="{113499A8-5E76-4F17-AD74-6B5FD2A226FE}">
      <text>
        <t>[Threaded comment]
Your version of Excel allows you to read this threaded comment; however, any edits to it will get removed if the file is opened in a newer version of Excel. Learn more: https://go.microsoft.com/fwlink/?linkid=870924
Comment:
    Commented on this on the top row.</t>
      </text>
    </comment>
    <comment ref="A25" authorId="4" shapeId="0" xr:uid="{FB81E367-8C6D-4BB7-A223-40F6DB2DA583}">
      <text>
        <t>[Threaded comment]
Your version of Excel allows you to read this threaded comment; however, any edits to it will get removed if the file is opened in a newer version of Excel. Learn more: https://go.microsoft.com/fwlink/?linkid=870924
Comment:
    Commented on this on the top row.</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80C627-2D63-45FD-AC0F-9FE2F613D95C}"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0FFC1F76-7F8A-4AAA-ADA1-DF3DA44F608A}" keepAlive="1" name="Query - customer_feedback_1" description="Connection to the 'customer_feedback_1' query in the workbook." type="5" refreshedVersion="8" background="1" saveData="1">
    <dbPr connection="Provider=Microsoft.Mashup.OleDb.1;Data Source=$Workbook$;Location=customer_feedback_1;Extended Properties=&quot;&quot;" command="SELECT * FROM [customer_feedback_1]"/>
  </connection>
  <connection id="3" xr16:uid="{22ED3C91-2AA1-45EC-B2EA-7AF9C1DCA95A}" keepAlive="1" name="Query - customer_feedback_2" description="Connection to the 'customer_feedback_2' query in the workbook." type="5" refreshedVersion="8" background="1" saveData="1">
    <dbPr connection="Provider=Microsoft.Mashup.OleDb.1;Data Source=$Workbook$;Location=customer_feedback_2;Extended Properties=&quot;&quot;" command="SELECT * FROM [customer_feedback_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<sst xmlns="http://schemas.openxmlformats.org/spreadsheetml/2006/main" count="1187" uniqueCount="127">
  <si>
    <t>customer_id</t>
  </si>
  <si>
    <t>age</t>
  </si>
  <si>
    <t>gender</t>
  </si>
  <si>
    <t>product_rating</t>
  </si>
  <si>
    <t>service_rating</t>
  </si>
  <si>
    <t>recommend</t>
  </si>
  <si>
    <t>feedback</t>
  </si>
  <si>
    <t>F</t>
  </si>
  <si>
    <t>5</t>
  </si>
  <si>
    <t>Yes</t>
  </si>
  <si>
    <t>I love the natural ingredients used in the products.</t>
  </si>
  <si>
    <t>M</t>
  </si>
  <si>
    <t>3</t>
  </si>
  <si>
    <t>No</t>
  </si>
  <si>
    <t>20000.</t>
  </si>
  <si>
    <t>4</t>
  </si>
  <si>
    <t>I.</t>
  </si>
  <si>
    <t>34</t>
  </si>
  <si>
    <t>The customer service is amazing!</t>
  </si>
  <si>
    <t>0</t>
  </si>
  <si>
    <t>2</t>
  </si>
  <si>
    <t>I was disappointed with the quality of the product.</t>
  </si>
  <si>
    <t/>
  </si>
  <si>
    <t>I'm impressed with the effectiveness of the products.</t>
  </si>
  <si>
    <t>The pricing could be more competitive.</t>
  </si>
  <si>
    <t>I didn't see any improvement in my skin after using the product.</t>
  </si>
  <si>
    <t>The packaging is beautiful and the products are effective.</t>
  </si>
  <si>
    <t>The product caused an allergic reaction on my skin.</t>
  </si>
  <si>
    <t>I recommend this company to all my friends and family.</t>
  </si>
  <si>
    <t>The product has helped me manage my acne.</t>
  </si>
  <si>
    <t>I had trouble getting in touch with customer service.</t>
  </si>
  <si>
    <t>null</t>
  </si>
  <si>
    <t>The website is easy to use and the products are high quality.</t>
  </si>
  <si>
    <t>I wish there were more product options available.</t>
  </si>
  <si>
    <t>I've never been disappointed with any product from this company.</t>
  </si>
  <si>
    <t>The delivery was quick and the product was well-packaged.</t>
  </si>
  <si>
    <t>21.</t>
  </si>
  <si>
    <t>I'm very happy with the results of the product.</t>
  </si>
  <si>
    <t>I love the scent of the products and they work well on my skin.</t>
  </si>
  <si>
    <t>I found the product to be too expensive.</t>
  </si>
  <si>
    <t>1</t>
  </si>
  <si>
    <t>The product caused a rash on my skin.</t>
  </si>
  <si>
    <t>I can't imagine using any other beauty products.</t>
  </si>
  <si>
    <t>.</t>
  </si>
  <si>
    <t>I appreciate the transparency about the ingredients used in the products.</t>
  </si>
  <si>
    <t>The product didn't do anything for my skin.</t>
  </si>
  <si>
    <t>I didn't like the consistency of the product.</t>
  </si>
  <si>
    <t>The product has helped me with my dry skin.</t>
  </si>
  <si>
    <t>The product has helped me with my fine lines and wrinkles.</t>
  </si>
  <si>
    <t>I wish the product had a longer shelf life.</t>
  </si>
  <si>
    <t>I'm happy with the customer service provided by the company.</t>
  </si>
  <si>
    <t>The product caused redness and irritation on my skin.</t>
  </si>
  <si>
    <t>The product exceeded my expectations.</t>
  </si>
  <si>
    <t>The product didn't work for me as expected.</t>
  </si>
  <si>
    <t>I've been a loyal customer for years and I love the products.</t>
  </si>
  <si>
    <t>The product didn't work for me.</t>
  </si>
  <si>
    <t>The customer service was very helpful when I had questions.</t>
  </si>
  <si>
    <t>I love the eco-friendly packaging used by the company.</t>
  </si>
  <si>
    <t>7</t>
  </si>
  <si>
    <t>Great product and excellent service</t>
  </si>
  <si>
    <t>The product arrived damaged</t>
  </si>
  <si>
    <t>What is the age distribution of the customers?</t>
  </si>
  <si>
    <t>Min</t>
  </si>
  <si>
    <t>Max</t>
  </si>
  <si>
    <t>Product Rating</t>
  </si>
  <si>
    <t>What is the average product rating?</t>
  </si>
  <si>
    <t>What is the distribution of product ratings?</t>
  </si>
  <si>
    <t>What is the average service rating?</t>
  </si>
  <si>
    <t>What is the distribution of service ratings?</t>
  </si>
  <si>
    <t>Service Rating</t>
  </si>
  <si>
    <t>What percentage of customers would recommend the company to others?</t>
  </si>
  <si>
    <t>What are the most common themes in the feedback?</t>
  </si>
  <si>
    <t>Product Effectiveness</t>
  </si>
  <si>
    <t>Product Satisfaction</t>
  </si>
  <si>
    <t>Customer Service</t>
  </si>
  <si>
    <t>Quality and Ingredients</t>
  </si>
  <si>
    <t>Allergic Reactions</t>
  </si>
  <si>
    <t>Other usueful themes</t>
  </si>
  <si>
    <t>Are there any recurring issues or complaints?</t>
  </si>
  <si>
    <t xml:space="preserve"> </t>
  </si>
  <si>
    <t>Recommendation</t>
  </si>
  <si>
    <t>Based on your analysis, provide recommendations to the company on how they can improve their products and services.</t>
  </si>
  <si>
    <t>Other</t>
  </si>
  <si>
    <t>themes</t>
  </si>
  <si>
    <t>no.</t>
  </si>
  <si>
    <t>positive</t>
  </si>
  <si>
    <t>negative</t>
  </si>
  <si>
    <t>cleaned_values</t>
  </si>
  <si>
    <t>partial_unique_values</t>
  </si>
  <si>
    <t>Avg</t>
  </si>
  <si>
    <t>avg_age</t>
  </si>
  <si>
    <t>boolean_recommend</t>
  </si>
  <si>
    <t>25-34</t>
  </si>
  <si>
    <t>35-54</t>
  </si>
  <si>
    <t>55-64</t>
  </si>
  <si>
    <t>16-24</t>
  </si>
  <si>
    <t>65+</t>
  </si>
  <si>
    <t>age_group</t>
  </si>
  <si>
    <t>age_group_number</t>
  </si>
  <si>
    <t>age_groups</t>
  </si>
  <si>
    <t>age_group_numbers</t>
  </si>
  <si>
    <t>age_group_mode</t>
  </si>
  <si>
    <t>age_group_mode_positive</t>
  </si>
  <si>
    <t>boolean_feedback</t>
  </si>
  <si>
    <t>age_group_mod_negative</t>
  </si>
  <si>
    <t>Product Improvement:</t>
  </si>
  <si>
    <t>Since 50% of customers, most in the age group of 35-54, mentioned that the product didn't work as expected or caused allergic reactions, it's crucial to address these issues. Consider reformulating or improving the products to enhance effectiveness and minimize adverse reactions.</t>
  </si>
  <si>
    <t>Quality and Ingredients:</t>
  </si>
  <si>
    <t>Product Satisfaction:</t>
  </si>
  <si>
    <t>Customer Service:</t>
  </si>
  <si>
    <t>Recommendation Promotion:</t>
  </si>
  <si>
    <t>Allergic Reactions:</t>
  </si>
  <si>
    <t>Given that 8% of customers in the 35-54 age group claimed allergic reactions, investigate the specific ingredients or components causing these issues. Make necessary adjustments to ensure product safety.</t>
  </si>
  <si>
    <t>Age-Targeted Marketing:</t>
  </si>
  <si>
    <t>Conclusion</t>
  </si>
  <si>
    <t>Row Labels</t>
  </si>
  <si>
    <t>Grand Total</t>
  </si>
  <si>
    <t>Count of customer_id</t>
  </si>
  <si>
    <t>Age Group</t>
  </si>
  <si>
    <t>percentage</t>
  </si>
  <si>
    <t>Count of themes</t>
  </si>
  <si>
    <t>Ensure consistent product quality to avoid mixed opinions. Conduct rigorous quality control checks and maintain high standards for all our natural beauty products.</t>
  </si>
  <si>
    <t>Address the issue of customers having difficulty getting in touch with customer service. Streamline communication channels, provide clear contact information, and implement a more responsive customer service system. Invest in training for our customer service team to ensure a consistent and excellent customer service experience. Encourage active listening, problem-solving, and empathy when dealing with customer inquiries or issues.</t>
  </si>
  <si>
    <t>Continue to gather feedback from customers, especially from the age group of 16-24 who have specific concerns. Regularly review and adapt our product offerings and policies based on this feedback. Also, educate customers on how to extend the shelf life of our products through proper storage and usage, addressing their concerns about product longevity.</t>
  </si>
  <si>
    <t>Tailor our marketing efforts to different age groups. Highlight aspects of our products and services that are most relevant to each age group's preferences and concerns.</t>
  </si>
  <si>
    <t>Since 59% of interviewees recommend the products to others, use this positive feedback as a marketing tool. Encourage satisfied customers to leave reviews and refer friends, implementing a referral program if possible.</t>
  </si>
  <si>
    <t>The survey indicates a high recommendation rate of 59%, showcasing a strong customer base that believes in our products. Customers appreciate the use of natural ingredients and transparent labelling, demonstrating trust in our commitment to quality and authenticity. In addition, many customers have praised the customer service as amazing and helpful, highlighting the potential for excellent customer relationships. Also, there is a clear opportunity to expand our product line, catering to a wider range of customer preferences and needs. In conclusion, our company has a solid foundation to build upon with a loyal customer base and positive attributes like transparency and responsive customer service. By addressing the identified areas for improvement and capitalizing on the positive aspects, our company can position itself for sustained growth and success in the competitive natural beauty product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</si>
</sst>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8"/>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6" tint="0.59999389629810485"/>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1" fontId="0" fillId="0" borderId="0" xfId="0" applyNumberFormat="1"/>
    <xf numFmtId="49" fontId="0" fillId="0" borderId="0" xfId="0" applyNumberFormat="1"/>
    <xf numFmtId="9" fontId="0" fillId="0" borderId="0" xfId="1" applyFont="1"/>
    <xf numFmtId="9" fontId="0" fillId="0" borderId="0" xfId="1" applyFont="1" applyBorder="1"/>
    <xf numFmtId="0" fontId="0" fillId="3" borderId="0" xfId="0" applyFill="1"/>
    <xf numFmtId="0" fontId="2" fillId="2" borderId="0" xfId="0" applyFont="1" applyFill="1"/>
    <xf numFmtId="1" fontId="2" fillId="2" borderId="0" xfId="0" applyNumberFormat="1" applyFont="1" applyFill="1"/>
    <xf numFmtId="49" fontId="2" fillId="2" borderId="0" xfId="0" applyNumberFormat="1" applyFont="1" applyFill="1"/>
    <xf numFmtId="1" fontId="2" fillId="3" borderId="0" xfId="0" applyNumberFormat="1" applyFont="1" applyFill="1"/>
    <xf numFmtId="0" fontId="2" fillId="3" borderId="0" xfId="0" applyFont="1" applyFill="1"/>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0" fillId="0" borderId="6" xfId="0" applyBorder="1"/>
    <xf numFmtId="0" fontId="0" fillId="0" borderId="8" xfId="0" applyBorder="1"/>
    <xf numFmtId="1" fontId="0" fillId="0" borderId="7" xfId="0" applyNumberFormat="1" applyBorder="1"/>
    <xf numFmtId="1" fontId="0" fillId="0" borderId="9" xfId="0" applyNumberFormat="1" applyBorder="1"/>
    <xf numFmtId="9" fontId="0" fillId="0" borderId="9" xfId="1" applyFont="1" applyBorder="1"/>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wrapText="1"/>
    </xf>
    <xf numFmtId="9" fontId="0" fillId="0" borderId="7" xfId="1" applyFont="1" applyBorder="1"/>
    <xf numFmtId="1" fontId="0" fillId="0" borderId="0" xfId="1" applyNumberFormat="1" applyFont="1" applyBorder="1"/>
    <xf numFmtId="1" fontId="0" fillId="0" borderId="0" xfId="1" applyNumberFormat="1" applyFont="1" applyFill="1"/>
    <xf numFmtId="0" fontId="0" fillId="0" borderId="0" xfId="0" quotePrefix="1"/>
    <xf numFmtId="49" fontId="0" fillId="3" borderId="0" xfId="0" applyNumberFormat="1" applyFill="1"/>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0" xfId="0" applyAlignment="1">
      <alignment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xf numFmtId="0" fontId="2" fillId="2" borderId="6" xfId="0" applyFont="1" applyFill="1" applyBorder="1"/>
    <xf numFmtId="0" fontId="2" fillId="2" borderId="7" xfId="0" applyFont="1" applyFill="1" applyBorder="1"/>
    <xf numFmtId="1" fontId="5" fillId="5" borderId="0" xfId="0" applyNumberFormat="1" applyFont="1" applyFill="1"/>
    <xf numFmtId="1" fontId="0" fillId="2" borderId="0" xfId="0" applyNumberFormat="1"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xf numFmtId="0" fontId="0" fillId="2" borderId="6" xfId="0" applyFill="1" applyBorder="1" applyAlignment="1">
      <alignment horizontal="center"/>
    </xf>
    <xf numFmtId="0" fontId="0" fillId="0" borderId="0" xfId="0" applyAlignment="1">
      <alignment horizontal="left" vertical="center" wrapText="1"/>
    </xf>
    <xf numFmtId="0" fontId="0" fillId="2" borderId="0" xfId="0" applyFill="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3" fillId="2" borderId="4" xfId="0" applyFont="1" applyFill="1" applyBorder="1" applyAlignment="1">
      <alignment horizontal="center"/>
    </xf>
    <xf numFmtId="0" fontId="3" fillId="2" borderId="5" xfId="0" applyFont="1" applyFill="1" applyBorder="1" applyAlignment="1">
      <alignment horizontal="center"/>
    </xf>
  </cellXfs>
  <cellStyles count="2">
    <cellStyle name="Normal" xfId="0" builtinId="0"/>
    <cellStyle name="Percent" xfId="1" builtinId="5"/>
  </cellStyles>
  <dxfs count="14">
    <dxf>
      <numFmt numFmtId="0" formatCode="General"/>
    </dxf>
    <dxf>
      <numFmt numFmtId="0" formatCode="General"/>
    </dxf>
    <dxf>
      <numFmt numFmtId="0" formatCode="General"/>
    </dxf>
    <dxf>
      <numFmt numFmtId="1" formatCode="0"/>
    </dxf>
    <dxf>
      <font>
        <b/>
      </font>
      <fill>
        <patternFill patternType="solid">
          <fgColor indexed="64"/>
          <bgColor theme="4" tint="0.59999389629810485"/>
        </patternFill>
      </fill>
    </dxf>
    <dxf>
      <numFmt numFmtId="0" formatCode="General"/>
    </dxf>
    <dxf>
      <numFmt numFmtId="0" formatCode="General"/>
    </dxf>
    <dxf>
      <numFmt numFmtId="0" formatCode="General"/>
    </dxf>
    <dxf>
      <font>
        <b/>
      </font>
      <fill>
        <patternFill patternType="solid">
          <fgColor indexed="64"/>
          <bgColor theme="4" tint="0.59999389629810485"/>
        </patternFill>
      </fill>
    </dxf>
    <dxf>
      <numFmt numFmtId="0" formatCode="General"/>
    </dxf>
    <dxf>
      <numFmt numFmtId="0" formatCode="General"/>
    </dxf>
    <dxf>
      <numFmt numFmtId="0" formatCode="General"/>
    </dxf>
    <dxf>
      <numFmt numFmtId="0" formatCode="General"/>
    </dxf>
    <dxf>
      <font>
        <b/>
      </font>
      <fill>
        <patternFill patternType="solid">
          <fgColor indexed="64"/>
          <bgColor theme="4" tint="0.59999389629810485"/>
        </patternFill>
      </fill>
    </dxf>
  </dxfs>
  <tableStyles count="0" defaultTableStyle="TableStyleMedium2" defaultPivotStyle="PivotStyleLight16"/>
  <colors>
    <mruColors>
      <color rgb="FFDF9A35"/>
      <color rgb="FF96B04E"/>
      <color rgb="FFD2A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3"/>
            <c:invertIfNegative val="0"/>
            <c:bubble3D val="0"/>
            <c:spPr>
              <a:solidFill>
                <a:schemeClr val="accent1"/>
              </a:solidFill>
              <a:ln>
                <a:noFill/>
              </a:ln>
              <a:effectLst>
                <a:outerShdw blurRad="50800" dist="50800" dir="5400000" sx="84000" sy="84000" algn="ctr" rotWithShape="0">
                  <a:srgbClr val="000000"/>
                </a:outerShdw>
              </a:effectLst>
            </c:spPr>
            <c:extLst>
              <c:ext xmlns:c16="http://schemas.microsoft.com/office/drawing/2014/chart" uri="{C3380CC4-5D6E-409C-BE32-E72D297353CC}">
                <c16:uniqueId val="{00000007-70D8-41D8-8BD8-BEDA14924E2A}"/>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Analysis!$A$27:$A$30</c:f>
              <c:strCache>
                <c:ptCount val="4"/>
                <c:pt idx="0">
                  <c:v>Product Effectiveness</c:v>
                </c:pt>
                <c:pt idx="1">
                  <c:v>Product Satisfaction</c:v>
                </c:pt>
                <c:pt idx="2">
                  <c:v>Quality and Ingredients</c:v>
                </c:pt>
                <c:pt idx="3">
                  <c:v>Customer Service</c:v>
                </c:pt>
              </c:strCache>
            </c:strRef>
          </c:cat>
          <c:val>
            <c:numRef>
              <c:f>Analysis!$B$27:$B$30</c:f>
              <c:numCache>
                <c:formatCode>0%</c:formatCode>
                <c:ptCount val="4"/>
                <c:pt idx="0">
                  <c:v>0.3888888888888889</c:v>
                </c:pt>
                <c:pt idx="1">
                  <c:v>0.19444444444444445</c:v>
                </c:pt>
                <c:pt idx="2">
                  <c:v>0.16666666666666666</c:v>
                </c:pt>
                <c:pt idx="3">
                  <c:v>0.1388888888888889</c:v>
                </c:pt>
              </c:numCache>
            </c:numRef>
          </c:val>
          <c:extLst>
            <c:ext xmlns:c16="http://schemas.microsoft.com/office/drawing/2014/chart" uri="{C3380CC4-5D6E-409C-BE32-E72D297353CC}">
              <c16:uniqueId val="{00000000-70D8-41D8-8BD8-BEDA14924E2A}"/>
            </c:ext>
          </c:extLst>
        </c:ser>
        <c:dLbls>
          <c:dLblPos val="inEnd"/>
          <c:showLegendKey val="0"/>
          <c:showVal val="1"/>
          <c:showCatName val="0"/>
          <c:showSerName val="0"/>
          <c:showPercent val="0"/>
          <c:showBubbleSize val="0"/>
        </c:dLbls>
        <c:gapWidth val="84"/>
        <c:overlap val="-27"/>
        <c:axId val="768719567"/>
        <c:axId val="556413743"/>
      </c:barChart>
      <c:catAx>
        <c:axId val="76871956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56413743"/>
        <c:crosses val="autoZero"/>
        <c:auto val="1"/>
        <c:lblAlgn val="ctr"/>
        <c:lblOffset val="100"/>
        <c:noMultiLvlLbl val="0"/>
      </c:catAx>
      <c:valAx>
        <c:axId val="556413743"/>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719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 Analyzing Customer Feedback.xlsx]pivot_tables!PivotTable5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0930077071024867E-16"/>
              <c:y val="3.0008047696546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pivot_tables!$B$3</c:f>
              <c:strCache>
                <c:ptCount val="1"/>
                <c:pt idx="0">
                  <c:v>Total</c:v>
                </c:pt>
              </c:strCache>
            </c:strRef>
          </c:tx>
          <c:spPr>
            <a:solidFill>
              <a:schemeClr val="accent1"/>
            </a:solidFill>
            <a:ln>
              <a:noFill/>
            </a:ln>
            <a:effectLst/>
          </c:spPr>
          <c:invertIfNegative val="0"/>
          <c:dPt>
            <c:idx val="3"/>
            <c:invertIfNegative val="0"/>
            <c:bubble3D val="0"/>
            <c:spPr>
              <a:solidFill>
                <a:schemeClr val="accent1"/>
              </a:solidFill>
              <a:ln>
                <a:noFill/>
              </a:ln>
              <a:effectLst/>
            </c:spPr>
            <c:extLst>
              <c:ext xmlns:c16="http://schemas.microsoft.com/office/drawing/2014/chart" uri="{C3380CC4-5D6E-409C-BE32-E72D297353CC}">
                <c16:uniqueId val="{00000004-A051-44B8-9C4C-BF7ED2D6C8D5}"/>
              </c:ext>
            </c:extLst>
          </c:dPt>
          <c:dLbls>
            <c:dLbl>
              <c:idx val="3"/>
              <c:layout>
                <c:manualLayout>
                  <c:x val="-1.0930077071024867E-16"/>
                  <c:y val="3.000804769654606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51-44B8-9C4C-BF7ED2D6C8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pivot_tables!$A$4:$A$8</c:f>
              <c:strCache>
                <c:ptCount val="4"/>
                <c:pt idx="0">
                  <c:v>16-24</c:v>
                </c:pt>
                <c:pt idx="1">
                  <c:v>25-34</c:v>
                </c:pt>
                <c:pt idx="2">
                  <c:v>35-54</c:v>
                </c:pt>
                <c:pt idx="3">
                  <c:v>55-64</c:v>
                </c:pt>
              </c:strCache>
            </c:strRef>
          </c:cat>
          <c:val>
            <c:numRef>
              <c:f>pivot_tables!$B$4:$B$8</c:f>
              <c:numCache>
                <c:formatCode>General</c:formatCode>
                <c:ptCount val="4"/>
                <c:pt idx="0">
                  <c:v>8</c:v>
                </c:pt>
                <c:pt idx="1">
                  <c:v>13</c:v>
                </c:pt>
                <c:pt idx="2">
                  <c:v>14</c:v>
                </c:pt>
                <c:pt idx="3">
                  <c:v>1</c:v>
                </c:pt>
              </c:numCache>
            </c:numRef>
          </c:val>
          <c:extLst>
            <c:ext xmlns:c16="http://schemas.microsoft.com/office/drawing/2014/chart" uri="{C3380CC4-5D6E-409C-BE32-E72D297353CC}">
              <c16:uniqueId val="{00000002-A051-44B8-9C4C-BF7ED2D6C8D5}"/>
            </c:ext>
          </c:extLst>
        </c:ser>
        <c:dLbls>
          <c:dLblPos val="inEnd"/>
          <c:showLegendKey val="0"/>
          <c:showVal val="1"/>
          <c:showCatName val="0"/>
          <c:showSerName val="0"/>
          <c:showPercent val="0"/>
          <c:showBubbleSize val="0"/>
        </c:dLbls>
        <c:gapWidth val="84"/>
        <c:overlap val="-27"/>
        <c:axId val="768750191"/>
        <c:axId val="556415663"/>
      </c:barChart>
      <c:catAx>
        <c:axId val="76875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56415663"/>
        <c:crosses val="autoZero"/>
        <c:auto val="1"/>
        <c:lblAlgn val="ctr"/>
        <c:lblOffset val="100"/>
        <c:noMultiLvlLbl val="0"/>
      </c:catAx>
      <c:valAx>
        <c:axId val="5564156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6875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 Analyzing Customer Feedback.xlsx]pivot_tables!PivotTable6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pivot_tables!$B$12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pivot_tables!$A$13:$A$17</c:f>
              <c:strCache>
                <c:ptCount val="4"/>
                <c:pt idx="0">
                  <c:v>2</c:v>
                </c:pt>
                <c:pt idx="1">
                  <c:v>3</c:v>
                </c:pt>
                <c:pt idx="2">
                  <c:v>4</c:v>
                </c:pt>
                <c:pt idx="3">
                  <c:v>5</c:v>
                </c:pt>
              </c:strCache>
            </c:strRef>
          </c:cat>
          <c:val>
            <c:numRef>
              <c:f>pivot_tables!$B$13:$B$17</c:f>
              <c:numCache>
                <c:formatCode>General</c:formatCode>
                <c:ptCount val="4"/>
                <c:pt idx="0">
                  <c:v>6</c:v>
                </c:pt>
                <c:pt idx="1">
                  <c:v>8</c:v>
                </c:pt>
                <c:pt idx="2">
                  <c:v>13</c:v>
                </c:pt>
                <c:pt idx="3">
                  <c:v>9</c:v>
                </c:pt>
              </c:numCache>
            </c:numRef>
          </c:val>
          <c:extLst>
            <c:ext xmlns:c16="http://schemas.microsoft.com/office/drawing/2014/chart" uri="{C3380CC4-5D6E-409C-BE32-E72D297353CC}">
              <c16:uniqueId val="{00000000-0CDB-431C-A1C2-BC2E1B2B5483}"/>
            </c:ext>
          </c:extLst>
        </c:ser>
        <c:dLbls>
          <c:showLegendKey val="0"/>
          <c:showVal val="0"/>
          <c:showCatName val="0"/>
          <c:showSerName val="0"/>
          <c:showPercent val="0"/>
          <c:showBubbleSize val="0"/>
        </c:dLbls>
        <c:gapWidth val="84"/>
        <c:overlap val="100"/>
        <c:axId val="559343711"/>
        <c:axId val="620100207"/>
      </c:barChart>
      <c:catAx>
        <c:axId val="55934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0100207"/>
        <c:crosses val="autoZero"/>
        <c:auto val="1"/>
        <c:lblAlgn val="ctr"/>
        <c:lblOffset val="100"/>
        <c:noMultiLvlLbl val="0"/>
      </c:catAx>
      <c:valAx>
        <c:axId val="62010020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593437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 Analyzing Customer Feedback.xlsx]pivot_tables!PivotTable7</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6.23631972945482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pivot_tables!$B$21</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089-4953-A640-67BB6A5B2E7D}"/>
              </c:ext>
            </c:extLst>
          </c:dPt>
          <c:dLbls>
            <c:dLbl>
              <c:idx val="0"/>
              <c:layout>
                <c:manualLayout>
                  <c:x val="0"/>
                  <c:y val="-6.2363197294548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089-4953-A640-67BB6A5B2E7D}"/>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pivot_tables!$A$22:$A$27</c:f>
              <c:strCache>
                <c:ptCount val="5"/>
                <c:pt idx="0">
                  <c:v>1</c:v>
                </c:pt>
                <c:pt idx="1">
                  <c:v>2</c:v>
                </c:pt>
                <c:pt idx="2">
                  <c:v>3</c:v>
                </c:pt>
                <c:pt idx="3">
                  <c:v>4</c:v>
                </c:pt>
                <c:pt idx="4">
                  <c:v>5</c:v>
                </c:pt>
              </c:strCache>
            </c:strRef>
          </c:cat>
          <c:val>
            <c:numRef>
              <c:f>pivot_tables!$B$22:$B$27</c:f>
              <c:numCache>
                <c:formatCode>General</c:formatCode>
                <c:ptCount val="5"/>
                <c:pt idx="0">
                  <c:v>1</c:v>
                </c:pt>
                <c:pt idx="1">
                  <c:v>5</c:v>
                </c:pt>
                <c:pt idx="2">
                  <c:v>6</c:v>
                </c:pt>
                <c:pt idx="3">
                  <c:v>11</c:v>
                </c:pt>
                <c:pt idx="4">
                  <c:v>13</c:v>
                </c:pt>
              </c:numCache>
            </c:numRef>
          </c:val>
          <c:extLst>
            <c:ext xmlns:c16="http://schemas.microsoft.com/office/drawing/2014/chart" uri="{C3380CC4-5D6E-409C-BE32-E72D297353CC}">
              <c16:uniqueId val="{00000000-1089-4953-A640-67BB6A5B2E7D}"/>
            </c:ext>
          </c:extLst>
        </c:ser>
        <c:dLbls>
          <c:dLblPos val="inEnd"/>
          <c:showLegendKey val="0"/>
          <c:showVal val="1"/>
          <c:showCatName val="0"/>
          <c:showSerName val="0"/>
          <c:showPercent val="0"/>
          <c:showBubbleSize val="0"/>
        </c:dLbls>
        <c:gapWidth val="84"/>
        <c:overlap val="100"/>
        <c:axId val="754354079"/>
        <c:axId val="240605071"/>
      </c:barChart>
      <c:catAx>
        <c:axId val="75435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0605071"/>
        <c:crosses val="autoZero"/>
        <c:auto val="1"/>
        <c:lblAlgn val="ctr"/>
        <c:lblOffset val="100"/>
        <c:noMultiLvlLbl val="0"/>
      </c:catAx>
      <c:valAx>
        <c:axId val="2406050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435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Analysis!$C$26</c:f>
              <c:strCache>
                <c:ptCount val="1"/>
                <c:pt idx="0">
                  <c:v>positive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Analysis!$A$27:$A$30</c:f>
              <c:strCache>
                <c:ptCount val="4"/>
                <c:pt idx="0">
                  <c:v>Product Effectiveness</c:v>
                </c:pt>
                <c:pt idx="1">
                  <c:v>Product Satisfaction</c:v>
                </c:pt>
                <c:pt idx="2">
                  <c:v>Quality and Ingredients</c:v>
                </c:pt>
                <c:pt idx="3">
                  <c:v>Customer Service</c:v>
                </c:pt>
              </c:strCache>
            </c:strRef>
          </c:cat>
          <c:val>
            <c:numRef>
              <c:f>Analysis!$C$27:$C$30</c:f>
              <c:numCache>
                <c:formatCode>0%</c:formatCode>
                <c:ptCount val="4"/>
                <c:pt idx="0">
                  <c:v>0.5</c:v>
                </c:pt>
                <c:pt idx="1">
                  <c:v>0.7142857142857143</c:v>
                </c:pt>
                <c:pt idx="2">
                  <c:v>0.66666666666666663</c:v>
                </c:pt>
                <c:pt idx="3">
                  <c:v>0.8</c:v>
                </c:pt>
              </c:numCache>
            </c:numRef>
          </c:val>
          <c:extLst>
            <c:ext xmlns:c16="http://schemas.microsoft.com/office/drawing/2014/chart" uri="{C3380CC4-5D6E-409C-BE32-E72D297353CC}">
              <c16:uniqueId val="{00000000-E84F-4483-B0BE-CD008C545E81}"/>
            </c:ext>
          </c:extLst>
        </c:ser>
        <c:ser>
          <c:idx val="1"/>
          <c:order val="1"/>
          <c:tx>
            <c:strRef>
              <c:f>Analysis!$D$26</c:f>
              <c:strCache>
                <c:ptCount val="1"/>
                <c:pt idx="0">
                  <c:v>negative</c:v>
                </c:pt>
              </c:strCache>
            </c:strRef>
          </c:tx>
          <c:spPr>
            <a:solidFill>
              <a:srgbClr val="DF9A3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Analysis!$A$27:$A$30</c:f>
              <c:strCache>
                <c:ptCount val="4"/>
                <c:pt idx="0">
                  <c:v>Product Effectiveness</c:v>
                </c:pt>
                <c:pt idx="1">
                  <c:v>Product Satisfaction</c:v>
                </c:pt>
                <c:pt idx="2">
                  <c:v>Quality and Ingredients</c:v>
                </c:pt>
                <c:pt idx="3">
                  <c:v>Customer Service</c:v>
                </c:pt>
              </c:strCache>
            </c:strRef>
          </c:cat>
          <c:val>
            <c:numRef>
              <c:f>Analysis!$D$27:$D$30</c:f>
              <c:numCache>
                <c:formatCode>0%</c:formatCode>
                <c:ptCount val="4"/>
                <c:pt idx="0">
                  <c:v>0.5</c:v>
                </c:pt>
                <c:pt idx="1">
                  <c:v>0.2857142857142857</c:v>
                </c:pt>
                <c:pt idx="2">
                  <c:v>0.33333333333333337</c:v>
                </c:pt>
                <c:pt idx="3">
                  <c:v>0.19999999999999996</c:v>
                </c:pt>
              </c:numCache>
            </c:numRef>
          </c:val>
          <c:extLst>
            <c:ext xmlns:c16="http://schemas.microsoft.com/office/drawing/2014/chart" uri="{C3380CC4-5D6E-409C-BE32-E72D297353CC}">
              <c16:uniqueId val="{00000001-E84F-4483-B0BE-CD008C545E81}"/>
            </c:ext>
          </c:extLst>
        </c:ser>
        <c:dLbls>
          <c:dLblPos val="ctr"/>
          <c:showLegendKey val="0"/>
          <c:showVal val="1"/>
          <c:showCatName val="0"/>
          <c:showSerName val="0"/>
          <c:showPercent val="0"/>
          <c:showBubbleSize val="0"/>
        </c:dLbls>
        <c:gapWidth val="150"/>
        <c:overlap val="100"/>
        <c:axId val="549664495"/>
        <c:axId val="621904287"/>
      </c:barChart>
      <c:catAx>
        <c:axId val="549664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1904287"/>
        <c:crosses val="autoZero"/>
        <c:auto val="1"/>
        <c:lblAlgn val="ctr"/>
        <c:lblOffset val="100"/>
        <c:noMultiLvlLbl val="0"/>
      </c:catAx>
      <c:valAx>
        <c:axId val="621904287"/>
        <c:scaling>
          <c:orientation val="minMax"/>
          <c:max val="1"/>
        </c:scaling>
        <c:delete val="1"/>
        <c:axPos val="b"/>
        <c:majorGridlines>
          <c:spPr>
            <a:ln w="9525" cap="flat" cmpd="sng" algn="ctr">
              <a:noFill/>
              <a:round/>
            </a:ln>
            <a:effectLst/>
          </c:spPr>
        </c:majorGridlines>
        <c:numFmt formatCode="0%" sourceLinked="1"/>
        <c:majorTickMark val="none"/>
        <c:minorTickMark val="none"/>
        <c:tickLblPos val="nextTo"/>
        <c:crossAx val="549664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1 - Analyzing Customer Feedback.xlsx]pivot_tables!PivotTable10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pivot_tables!$B$31</c:f>
              <c:strCache>
                <c:ptCount val="1"/>
                <c:pt idx="0">
                  <c:v>Total</c:v>
                </c:pt>
              </c:strCache>
            </c:strRef>
          </c:tx>
          <c:spPr>
            <a:solidFill>
              <a:schemeClr val="accent1"/>
            </a:solidFill>
            <a:ln>
              <a:noFill/>
            </a:ln>
            <a:effectLst/>
          </c:spPr>
          <c:invertIfNegative val="0"/>
          <c:cat>
            <c:multiLvlStrRef>
              <c:f>pivot_tables!$A$32:$A$39</c:f>
              <c:multiLvlStrCache>
                <c:ptCount val="4"/>
                <c:lvl>
                  <c:pt idx="0">
                    <c:v>Product Satisfaction</c:v>
                  </c:pt>
                  <c:pt idx="1">
                    <c:v>Customer Service</c:v>
                  </c:pt>
                  <c:pt idx="2">
                    <c:v>Product Effectiveness</c:v>
                  </c:pt>
                  <c:pt idx="3">
                    <c:v>Quality and Ingredients</c:v>
                  </c:pt>
                </c:lvl>
                <c:lvl>
                  <c:pt idx="0">
                    <c:v>16-24</c:v>
                  </c:pt>
                  <c:pt idx="1">
                    <c:v>25-34</c:v>
                  </c:pt>
                  <c:pt idx="2">
                    <c:v>35-54</c:v>
                  </c:pt>
                </c:lvl>
              </c:multiLvlStrCache>
            </c:multiLvlStrRef>
          </c:cat>
          <c:val>
            <c:numRef>
              <c:f>pivot_tables!$B$32:$B$39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2-08D7-4F35-A2D8-1CD569A20CA7}"/>
            </c:ext>
          </c:extLst>
        </c:ser>
        <c:dLbls>
          <c:showLegendKey val="0"/>
          <c:showVal val="0"/>
          <c:showCatName val="0"/>
          <c:showSerName val="0"/>
          <c:showPercent val="0"/>
          <c:showBubbleSize val="0"/>
        </c:dLbls>
        <c:gapWidth val="84"/>
        <c:overlap val="100"/>
        <c:axId val="549643615"/>
        <c:axId val="620103087"/>
      </c:barChart>
      <c:catAx>
        <c:axId val="549643615"/>
        <c:scaling>
          <c:orientation val="minMax"/>
        </c:scaling>
        <c:delete val="0"/>
        <c:axPos val="b"/>
        <c:numFmt formatCode="General" sourceLinked="1"/>
        <c:majorTickMark val="none"/>
        <c:minorTickMark val="none"/>
        <c:tickLblPos val="nextTo"/>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0103087"/>
        <c:crosses val="autoZero"/>
        <c:auto val="1"/>
        <c:lblAlgn val="ctr"/>
        <c:lblOffset val="100"/>
        <c:noMultiLvlLbl val="0"/>
      </c:catAx>
      <c:valAx>
        <c:axId val="620103087"/>
        <c:scaling>
          <c:orientation val="minMax"/>
          <c:max val="1"/>
        </c:scaling>
        <c:delete val="1"/>
        <c:axPos val="l"/>
        <c:majorGridlines>
          <c:spPr>
            <a:ln w="9525" cap="flat" cmpd="sng" algn="ctr">
              <a:noFill/>
              <a:round/>
            </a:ln>
            <a:effectLst/>
          </c:spPr>
        </c:majorGridlines>
        <c:numFmt formatCode="General" sourceLinked="1"/>
        <c:majorTickMark val="none"/>
        <c:minorTickMark val="none"/>
        <c:tickLblPos val="nextTo"/>
        <c:crossAx val="54964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3.xml"/><Relationship Id="rId18"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image" Target="../media/image6.svg"/><Relationship Id="rId12" Type="http://schemas.openxmlformats.org/officeDocument/2006/relationships/image" Target="../media/image10.svg"/><Relationship Id="rId17" Type="http://schemas.openxmlformats.org/officeDocument/2006/relationships/image" Target="../media/image11.png"/><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9.png"/><Relationship Id="rId5" Type="http://schemas.openxmlformats.org/officeDocument/2006/relationships/chart" Target="../charts/chart1.xml"/><Relationship Id="rId15" Type="http://schemas.openxmlformats.org/officeDocument/2006/relationships/chart" Target="../charts/chart5.xml"/><Relationship Id="rId10" Type="http://schemas.openxmlformats.org/officeDocument/2006/relationships/image" Target="../media/image8.svg"/><Relationship Id="rId4" Type="http://schemas.openxmlformats.org/officeDocument/2006/relationships/image" Target="../media/image4.svg"/><Relationship Id="rId9" Type="http://schemas.openxmlformats.org/officeDocument/2006/relationships/image" Target="../media/image7.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2</xdr:row>
      <xdr:rowOff>69850</xdr:rowOff>
    </xdr:from>
    <xdr:to>
      <xdr:col>13</xdr:col>
      <xdr:colOff>378150</xdr:colOff>
      <xdr:row>4</xdr:row>
      <xdr:rowOff>133551</xdr:rowOff>
    </xdr:to>
    <xdr:sp macro="" textlink="">
      <xdr:nvSpPr>
        <xdr:cNvPr id="2" name="Rectangle: Rounded Corners 1">
          <a:extLst>
            <a:ext uri="{FF2B5EF4-FFF2-40B4-BE49-F238E27FC236}">
              <a16:creationId xmlns:a16="http://schemas.microsoft.com/office/drawing/2014/main" id="{01BAE1DB-4B10-AAD3-9E68-F8EE5837D0A1}"/>
            </a:ext>
          </a:extLst>
        </xdr:cNvPr>
        <xdr:cNvSpPr/>
      </xdr:nvSpPr>
      <xdr:spPr>
        <a:xfrm>
          <a:off x="133350" y="69850"/>
          <a:ext cx="7560000" cy="432000"/>
        </a:xfrm>
        <a:prstGeom prst="roundRect">
          <a:avLst>
            <a:gd name="adj" fmla="val 20000"/>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GB" sz="1800" b="0" i="0">
              <a:solidFill>
                <a:schemeClr val="lt1"/>
              </a:solidFill>
              <a:effectLst/>
              <a:latin typeface="+mn-lt"/>
              <a:ea typeface="+mn-ea"/>
              <a:cs typeface="+mn-cs"/>
            </a:rPr>
            <a:t>Customer Feedback Dashboard 2023</a:t>
          </a:r>
          <a:endParaRPr lang="en-GB" sz="1800"/>
        </a:p>
      </xdr:txBody>
    </xdr:sp>
    <xdr:clientData/>
  </xdr:twoCellAnchor>
  <xdr:twoCellAnchor editAs="oneCell">
    <xdr:from>
      <xdr:col>13</xdr:col>
      <xdr:colOff>436253</xdr:colOff>
      <xdr:row>2</xdr:row>
      <xdr:rowOff>69850</xdr:rowOff>
    </xdr:from>
    <xdr:to>
      <xdr:col>15</xdr:col>
      <xdr:colOff>477053</xdr:colOff>
      <xdr:row>4</xdr:row>
      <xdr:rowOff>133551</xdr:rowOff>
    </xdr:to>
    <xdr:sp macro="" textlink="Analysis!B5">
      <xdr:nvSpPr>
        <xdr:cNvPr id="3" name="Rectangle: Rounded Corners 2">
          <a:extLst>
            <a:ext uri="{FF2B5EF4-FFF2-40B4-BE49-F238E27FC236}">
              <a16:creationId xmlns:a16="http://schemas.microsoft.com/office/drawing/2014/main" id="{861E32EE-1980-4BA6-8A83-067D264FABAF}"/>
            </a:ext>
          </a:extLst>
        </xdr:cNvPr>
        <xdr:cNvSpPr/>
      </xdr:nvSpPr>
      <xdr:spPr>
        <a:xfrm>
          <a:off x="7990279" y="432707"/>
          <a:ext cx="1261319" cy="426558"/>
        </a:xfrm>
        <a:prstGeom prst="roundRect">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algn="ctr"/>
          <a:fld id="{C9D190B6-0439-4B13-9389-E3C0FC125B48}" type="TxLink">
            <a:rPr lang="en-US" sz="1100" b="0" i="0" u="none" strike="noStrike">
              <a:solidFill>
                <a:schemeClr val="bg1"/>
              </a:solidFill>
              <a:latin typeface="Calibri"/>
              <a:ea typeface="Calibri"/>
              <a:cs typeface="Calibri"/>
            </a:rPr>
            <a:pPr algn="ctr"/>
            <a:t>33</a:t>
          </a:fld>
          <a:endParaRPr lang="en-GB" sz="1100">
            <a:solidFill>
              <a:schemeClr val="bg1"/>
            </a:solidFill>
          </a:endParaRPr>
        </a:p>
      </xdr:txBody>
    </xdr:sp>
    <xdr:clientData/>
  </xdr:twoCellAnchor>
  <xdr:twoCellAnchor editAs="oneCell">
    <xdr:from>
      <xdr:col>15</xdr:col>
      <xdr:colOff>537053</xdr:colOff>
      <xdr:row>2</xdr:row>
      <xdr:rowOff>69850</xdr:rowOff>
    </xdr:from>
    <xdr:to>
      <xdr:col>17</xdr:col>
      <xdr:colOff>577853</xdr:colOff>
      <xdr:row>4</xdr:row>
      <xdr:rowOff>133551</xdr:rowOff>
    </xdr:to>
    <xdr:sp macro="" textlink="Analysis!B8">
      <xdr:nvSpPr>
        <xdr:cNvPr id="4" name="Rectangle: Rounded Corners 3">
          <a:extLst>
            <a:ext uri="{FF2B5EF4-FFF2-40B4-BE49-F238E27FC236}">
              <a16:creationId xmlns:a16="http://schemas.microsoft.com/office/drawing/2014/main" id="{E679CF36-2043-4A87-9B12-ED62CA8A2D14}"/>
            </a:ext>
          </a:extLst>
        </xdr:cNvPr>
        <xdr:cNvSpPr/>
      </xdr:nvSpPr>
      <xdr:spPr>
        <a:xfrm>
          <a:off x="9311598" y="432707"/>
          <a:ext cx="1261320" cy="426558"/>
        </a:xfrm>
        <a:prstGeom prst="roundRect">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algn="ctr"/>
          <a:fld id="{5C0C9510-0A94-43CA-A06F-6A71D1402223}" type="TxLink">
            <a:rPr lang="en-US" sz="1100" b="0" i="0" u="none" strike="noStrike">
              <a:solidFill>
                <a:schemeClr val="bg1"/>
              </a:solidFill>
              <a:latin typeface="Calibri"/>
              <a:ea typeface="Calibri"/>
              <a:cs typeface="Calibri"/>
            </a:rPr>
            <a:pPr algn="ctr"/>
            <a:t>4</a:t>
          </a:fld>
          <a:endParaRPr lang="en-GB" sz="1100">
            <a:solidFill>
              <a:schemeClr val="bg1"/>
            </a:solidFill>
          </a:endParaRPr>
        </a:p>
      </xdr:txBody>
    </xdr:sp>
    <xdr:clientData/>
  </xdr:twoCellAnchor>
  <xdr:twoCellAnchor editAs="oneCell">
    <xdr:from>
      <xdr:col>18</xdr:col>
      <xdr:colOff>36500</xdr:colOff>
      <xdr:row>2</xdr:row>
      <xdr:rowOff>69850</xdr:rowOff>
    </xdr:from>
    <xdr:to>
      <xdr:col>20</xdr:col>
      <xdr:colOff>77300</xdr:colOff>
      <xdr:row>4</xdr:row>
      <xdr:rowOff>133551</xdr:rowOff>
    </xdr:to>
    <xdr:sp macro="" textlink="">
      <xdr:nvSpPr>
        <xdr:cNvPr id="5" name="Rectangle: Rounded Corners 4">
          <a:extLst>
            <a:ext uri="{FF2B5EF4-FFF2-40B4-BE49-F238E27FC236}">
              <a16:creationId xmlns:a16="http://schemas.microsoft.com/office/drawing/2014/main" id="{2C3108F9-A234-49AD-8E6D-3F5171429126}"/>
            </a:ext>
          </a:extLst>
        </xdr:cNvPr>
        <xdr:cNvSpPr/>
      </xdr:nvSpPr>
      <xdr:spPr>
        <a:xfrm>
          <a:off x="10399700" y="69850"/>
          <a:ext cx="1260000" cy="432000"/>
        </a:xfrm>
        <a:prstGeom prst="roundRect">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133350</xdr:colOff>
      <xdr:row>5</xdr:row>
      <xdr:rowOff>1034</xdr:rowOff>
    </xdr:from>
    <xdr:to>
      <xdr:col>20</xdr:col>
      <xdr:colOff>70950</xdr:colOff>
      <xdr:row>20</xdr:row>
      <xdr:rowOff>117750</xdr:rowOff>
    </xdr:to>
    <xdr:sp macro="" textlink="">
      <xdr:nvSpPr>
        <xdr:cNvPr id="6" name="Rectangle: Rounded Corners 5">
          <a:extLst>
            <a:ext uri="{FF2B5EF4-FFF2-40B4-BE49-F238E27FC236}">
              <a16:creationId xmlns:a16="http://schemas.microsoft.com/office/drawing/2014/main" id="{78CA1858-A063-4FAA-BBBA-995FF53E4BAD}"/>
            </a:ext>
          </a:extLst>
        </xdr:cNvPr>
        <xdr:cNvSpPr/>
      </xdr:nvSpPr>
      <xdr:spPr>
        <a:xfrm>
          <a:off x="133350" y="550383"/>
          <a:ext cx="11497553" cy="2863460"/>
        </a:xfrm>
        <a:prstGeom prst="roundRect">
          <a:avLst>
            <a:gd name="adj" fmla="val 4540"/>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xdr:col>
      <xdr:colOff>133350</xdr:colOff>
      <xdr:row>21</xdr:row>
      <xdr:rowOff>39688</xdr:rowOff>
    </xdr:from>
    <xdr:to>
      <xdr:col>10</xdr:col>
      <xdr:colOff>46950</xdr:colOff>
      <xdr:row>34</xdr:row>
      <xdr:rowOff>164152</xdr:rowOff>
    </xdr:to>
    <xdr:sp macro="" textlink="">
      <xdr:nvSpPr>
        <xdr:cNvPr id="7" name="Rectangle: Rounded Corners 6">
          <a:extLst>
            <a:ext uri="{FF2B5EF4-FFF2-40B4-BE49-F238E27FC236}">
              <a16:creationId xmlns:a16="http://schemas.microsoft.com/office/drawing/2014/main" id="{484160B2-199E-466D-8B84-5CF36DA15435}"/>
            </a:ext>
          </a:extLst>
        </xdr:cNvPr>
        <xdr:cNvSpPr/>
      </xdr:nvSpPr>
      <xdr:spPr>
        <a:xfrm>
          <a:off x="133350" y="3508376"/>
          <a:ext cx="5414288" cy="2497775"/>
        </a:xfrm>
        <a:prstGeom prst="roundRect">
          <a:avLst>
            <a:gd name="adj" fmla="val 7092"/>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127000</xdr:colOff>
      <xdr:row>2</xdr:row>
      <xdr:rowOff>76200</xdr:rowOff>
    </xdr:from>
    <xdr:to>
      <xdr:col>15</xdr:col>
      <xdr:colOff>215900</xdr:colOff>
      <xdr:row>3</xdr:row>
      <xdr:rowOff>88900</xdr:rowOff>
    </xdr:to>
    <xdr:sp macro="" textlink="">
      <xdr:nvSpPr>
        <xdr:cNvPr id="8" name="TextBox 7">
          <a:extLst>
            <a:ext uri="{FF2B5EF4-FFF2-40B4-BE49-F238E27FC236}">
              <a16:creationId xmlns:a16="http://schemas.microsoft.com/office/drawing/2014/main" id="{E59034CC-F47E-5117-2FCA-191B0963DBCA}"/>
            </a:ext>
          </a:extLst>
        </xdr:cNvPr>
        <xdr:cNvSpPr txBox="1"/>
      </xdr:nvSpPr>
      <xdr:spPr>
        <a:xfrm>
          <a:off x="8051800" y="76200"/>
          <a:ext cx="698500" cy="1968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solidFill>
                <a:srgbClr val="D2A000"/>
              </a:solidFill>
            </a:rPr>
            <a:t>Avg</a:t>
          </a:r>
          <a:r>
            <a:rPr lang="en-GB" sz="900" baseline="0">
              <a:solidFill>
                <a:srgbClr val="D2A000"/>
              </a:solidFill>
            </a:rPr>
            <a:t> Age</a:t>
          </a:r>
          <a:endParaRPr lang="en-GB" sz="900">
            <a:solidFill>
              <a:srgbClr val="D2A000"/>
            </a:solidFill>
          </a:endParaRPr>
        </a:p>
      </xdr:txBody>
    </xdr:sp>
    <xdr:clientData/>
  </xdr:twoCellAnchor>
  <xdr:twoCellAnchor editAs="oneCell">
    <xdr:from>
      <xdr:col>13</xdr:col>
      <xdr:colOff>451615</xdr:colOff>
      <xdr:row>2</xdr:row>
      <xdr:rowOff>82404</xdr:rowOff>
    </xdr:from>
    <xdr:to>
      <xdr:col>14</xdr:col>
      <xdr:colOff>74476</xdr:colOff>
      <xdr:row>3</xdr:row>
      <xdr:rowOff>130455</xdr:rowOff>
    </xdr:to>
    <xdr:pic>
      <xdr:nvPicPr>
        <xdr:cNvPr id="10" name="Graphic 9" descr="Tree With Roots outline">
          <a:extLst>
            <a:ext uri="{FF2B5EF4-FFF2-40B4-BE49-F238E27FC236}">
              <a16:creationId xmlns:a16="http://schemas.microsoft.com/office/drawing/2014/main" id="{7DC713ED-9ABF-1A67-028A-E063A41312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774732" y="82404"/>
          <a:ext cx="233121" cy="229480"/>
        </a:xfrm>
        <a:prstGeom prst="rect">
          <a:avLst/>
        </a:prstGeom>
      </xdr:spPr>
    </xdr:pic>
    <xdr:clientData/>
  </xdr:twoCellAnchor>
  <xdr:twoCellAnchor>
    <xdr:from>
      <xdr:col>16</xdr:col>
      <xdr:colOff>154479</xdr:colOff>
      <xdr:row>2</xdr:row>
      <xdr:rowOff>69850</xdr:rowOff>
    </xdr:from>
    <xdr:to>
      <xdr:col>17</xdr:col>
      <xdr:colOff>427529</xdr:colOff>
      <xdr:row>3</xdr:row>
      <xdr:rowOff>107950</xdr:rowOff>
    </xdr:to>
    <xdr:sp macro="" textlink="">
      <xdr:nvSpPr>
        <xdr:cNvPr id="11" name="TextBox 10">
          <a:extLst>
            <a:ext uri="{FF2B5EF4-FFF2-40B4-BE49-F238E27FC236}">
              <a16:creationId xmlns:a16="http://schemas.microsoft.com/office/drawing/2014/main" id="{813AC3E3-C773-4595-B851-A3CF1E373172}"/>
            </a:ext>
          </a:extLst>
        </xdr:cNvPr>
        <xdr:cNvSpPr txBox="1"/>
      </xdr:nvSpPr>
      <xdr:spPr>
        <a:xfrm>
          <a:off x="9309975" y="69850"/>
          <a:ext cx="883416" cy="22148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solidFill>
                <a:srgbClr val="D2A000"/>
              </a:solidFill>
            </a:rPr>
            <a:t>Product Rating</a:t>
          </a:r>
        </a:p>
      </xdr:txBody>
    </xdr:sp>
    <xdr:clientData/>
  </xdr:twoCellAnchor>
  <xdr:twoCellAnchor editAs="oneCell">
    <xdr:from>
      <xdr:col>18</xdr:col>
      <xdr:colOff>22703</xdr:colOff>
      <xdr:row>2</xdr:row>
      <xdr:rowOff>76200</xdr:rowOff>
    </xdr:from>
    <xdr:to>
      <xdr:col>20</xdr:col>
      <xdr:colOff>63503</xdr:colOff>
      <xdr:row>4</xdr:row>
      <xdr:rowOff>139901</xdr:rowOff>
    </xdr:to>
    <xdr:sp macro="" textlink="Analysis!B15">
      <xdr:nvSpPr>
        <xdr:cNvPr id="15" name="Rectangle: Rounded Corners 14">
          <a:extLst>
            <a:ext uri="{FF2B5EF4-FFF2-40B4-BE49-F238E27FC236}">
              <a16:creationId xmlns:a16="http://schemas.microsoft.com/office/drawing/2014/main" id="{88CA3394-618B-435C-9613-2D4B58426685}"/>
            </a:ext>
          </a:extLst>
        </xdr:cNvPr>
        <xdr:cNvSpPr/>
      </xdr:nvSpPr>
      <xdr:spPr>
        <a:xfrm>
          <a:off x="10628028" y="439057"/>
          <a:ext cx="1261319" cy="426558"/>
        </a:xfrm>
        <a:prstGeom prst="roundRect">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b"/>
        <a:lstStyle/>
        <a:p>
          <a:pPr algn="ctr"/>
          <a:fld id="{0F0C9218-6723-44DE-9ED3-C196A81AD9F0}" type="TxLink">
            <a:rPr lang="en-US" sz="1100" b="0" i="0" u="none" strike="noStrike">
              <a:solidFill>
                <a:schemeClr val="bg1"/>
              </a:solidFill>
              <a:latin typeface="Calibri"/>
              <a:ea typeface="Calibri"/>
              <a:cs typeface="Calibri"/>
            </a:rPr>
            <a:pPr algn="ctr"/>
            <a:t>4</a:t>
          </a:fld>
          <a:endParaRPr lang="en-GB" sz="1100">
            <a:solidFill>
              <a:schemeClr val="bg1"/>
            </a:solidFill>
          </a:endParaRPr>
        </a:p>
      </xdr:txBody>
    </xdr:sp>
    <xdr:clientData/>
  </xdr:twoCellAnchor>
  <xdr:twoCellAnchor>
    <xdr:from>
      <xdr:col>18</xdr:col>
      <xdr:colOff>241518</xdr:colOff>
      <xdr:row>2</xdr:row>
      <xdr:rowOff>76200</xdr:rowOff>
    </xdr:from>
    <xdr:to>
      <xdr:col>19</xdr:col>
      <xdr:colOff>514568</xdr:colOff>
      <xdr:row>3</xdr:row>
      <xdr:rowOff>114300</xdr:rowOff>
    </xdr:to>
    <xdr:sp macro="" textlink="">
      <xdr:nvSpPr>
        <xdr:cNvPr id="16" name="TextBox 15">
          <a:extLst>
            <a:ext uri="{FF2B5EF4-FFF2-40B4-BE49-F238E27FC236}">
              <a16:creationId xmlns:a16="http://schemas.microsoft.com/office/drawing/2014/main" id="{BA868932-0819-455B-9FF7-07E011F6A824}"/>
            </a:ext>
          </a:extLst>
        </xdr:cNvPr>
        <xdr:cNvSpPr txBox="1"/>
      </xdr:nvSpPr>
      <xdr:spPr>
        <a:xfrm>
          <a:off x="10617746" y="76200"/>
          <a:ext cx="883417" cy="22148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solidFill>
                <a:srgbClr val="D2A000"/>
              </a:solidFill>
            </a:rPr>
            <a:t>Service Rating</a:t>
          </a:r>
        </a:p>
      </xdr:txBody>
    </xdr:sp>
    <xdr:clientData/>
  </xdr:twoCellAnchor>
  <xdr:twoCellAnchor editAs="oneCell">
    <xdr:from>
      <xdr:col>15</xdr:col>
      <xdr:colOff>555626</xdr:colOff>
      <xdr:row>2</xdr:row>
      <xdr:rowOff>70644</xdr:rowOff>
    </xdr:from>
    <xdr:to>
      <xdr:col>16</xdr:col>
      <xdr:colOff>138847</xdr:colOff>
      <xdr:row>3</xdr:row>
      <xdr:rowOff>84029</xdr:rowOff>
    </xdr:to>
    <xdr:pic>
      <xdr:nvPicPr>
        <xdr:cNvPr id="19" name="Graphic 18" descr="Star outline">
          <a:extLst>
            <a:ext uri="{FF2B5EF4-FFF2-40B4-BE49-F238E27FC236}">
              <a16:creationId xmlns:a16="http://schemas.microsoft.com/office/drawing/2014/main" id="{A678060E-678D-EE23-B3EF-D1361AD5E4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100755" y="70644"/>
          <a:ext cx="193588" cy="196769"/>
        </a:xfrm>
        <a:prstGeom prst="rect">
          <a:avLst/>
        </a:prstGeom>
      </xdr:spPr>
    </xdr:pic>
    <xdr:clientData/>
  </xdr:twoCellAnchor>
  <xdr:twoCellAnchor editAs="oneCell">
    <xdr:from>
      <xdr:col>18</xdr:col>
      <xdr:colOff>37591</xdr:colOff>
      <xdr:row>2</xdr:row>
      <xdr:rowOff>77529</xdr:rowOff>
    </xdr:from>
    <xdr:to>
      <xdr:col>18</xdr:col>
      <xdr:colOff>231179</xdr:colOff>
      <xdr:row>3</xdr:row>
      <xdr:rowOff>90914</xdr:rowOff>
    </xdr:to>
    <xdr:pic>
      <xdr:nvPicPr>
        <xdr:cNvPr id="20" name="Graphic 19" descr="Star outline">
          <a:extLst>
            <a:ext uri="{FF2B5EF4-FFF2-40B4-BE49-F238E27FC236}">
              <a16:creationId xmlns:a16="http://schemas.microsoft.com/office/drawing/2014/main" id="{1F8B88F9-E57B-47D7-A152-B2573FBFF52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613471" y="444219"/>
          <a:ext cx="193588" cy="196730"/>
        </a:xfrm>
        <a:prstGeom prst="rect">
          <a:avLst/>
        </a:prstGeom>
      </xdr:spPr>
    </xdr:pic>
    <xdr:clientData/>
  </xdr:twoCellAnchor>
  <xdr:twoCellAnchor>
    <xdr:from>
      <xdr:col>1</xdr:col>
      <xdr:colOff>170598</xdr:colOff>
      <xdr:row>7</xdr:row>
      <xdr:rowOff>56864</xdr:rowOff>
    </xdr:from>
    <xdr:to>
      <xdr:col>9</xdr:col>
      <xdr:colOff>223794</xdr:colOff>
      <xdr:row>20</xdr:row>
      <xdr:rowOff>124320</xdr:rowOff>
    </xdr:to>
    <xdr:graphicFrame macro="">
      <xdr:nvGraphicFramePr>
        <xdr:cNvPr id="21" name="Chart 20">
          <a:extLst>
            <a:ext uri="{FF2B5EF4-FFF2-40B4-BE49-F238E27FC236}">
              <a16:creationId xmlns:a16="http://schemas.microsoft.com/office/drawing/2014/main" id="{F73F4E7D-3FB5-4AC6-B954-07A727F45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460745</xdr:colOff>
      <xdr:row>5</xdr:row>
      <xdr:rowOff>8458</xdr:rowOff>
    </xdr:from>
    <xdr:to>
      <xdr:col>4</xdr:col>
      <xdr:colOff>91557</xdr:colOff>
      <xdr:row>6</xdr:row>
      <xdr:rowOff>135860</xdr:rowOff>
    </xdr:to>
    <xdr:sp macro="" textlink="">
      <xdr:nvSpPr>
        <xdr:cNvPr id="22" name="TextBox 21">
          <a:extLst>
            <a:ext uri="{FF2B5EF4-FFF2-40B4-BE49-F238E27FC236}">
              <a16:creationId xmlns:a16="http://schemas.microsoft.com/office/drawing/2014/main" id="{D2B82B67-E4FC-4BDB-8557-61E9B30A38C7}"/>
            </a:ext>
          </a:extLst>
        </xdr:cNvPr>
        <xdr:cNvSpPr txBox="1"/>
      </xdr:nvSpPr>
      <xdr:spPr>
        <a:xfrm>
          <a:off x="460745" y="557807"/>
          <a:ext cx="1456068" cy="31051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i="0">
              <a:solidFill>
                <a:schemeClr val="bg1"/>
              </a:solidFill>
              <a:effectLst/>
              <a:latin typeface="+mn-lt"/>
              <a:ea typeface="+mn-ea"/>
              <a:cs typeface="+mn-cs"/>
            </a:rPr>
            <a:t>Themes Analysis</a:t>
          </a:r>
          <a:endParaRPr lang="en-GB" sz="1400">
            <a:solidFill>
              <a:schemeClr val="bg1"/>
            </a:solidFill>
          </a:endParaRPr>
        </a:p>
      </xdr:txBody>
    </xdr:sp>
    <xdr:clientData/>
  </xdr:twoCellAnchor>
  <xdr:twoCellAnchor editAs="oneCell">
    <xdr:from>
      <xdr:col>1</xdr:col>
      <xdr:colOff>209919</xdr:colOff>
      <xdr:row>5</xdr:row>
      <xdr:rowOff>23628</xdr:rowOff>
    </xdr:from>
    <xdr:to>
      <xdr:col>1</xdr:col>
      <xdr:colOff>539449</xdr:colOff>
      <xdr:row>6</xdr:row>
      <xdr:rowOff>173217</xdr:rowOff>
    </xdr:to>
    <xdr:pic>
      <xdr:nvPicPr>
        <xdr:cNvPr id="24" name="Graphic 23" descr="List outline">
          <a:extLst>
            <a:ext uri="{FF2B5EF4-FFF2-40B4-BE49-F238E27FC236}">
              <a16:creationId xmlns:a16="http://schemas.microsoft.com/office/drawing/2014/main" id="{0EE54CD2-D72C-F26F-922A-500A8FE8F2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09919" y="572977"/>
          <a:ext cx="329530" cy="332705"/>
        </a:xfrm>
        <a:prstGeom prst="rect">
          <a:avLst/>
        </a:prstGeom>
      </xdr:spPr>
    </xdr:pic>
    <xdr:clientData/>
  </xdr:twoCellAnchor>
  <xdr:twoCellAnchor>
    <xdr:from>
      <xdr:col>1</xdr:col>
      <xdr:colOff>303284</xdr:colOff>
      <xdr:row>23</xdr:row>
      <xdr:rowOff>104254</xdr:rowOff>
    </xdr:from>
    <xdr:to>
      <xdr:col>8</xdr:col>
      <xdr:colOff>301009</xdr:colOff>
      <xdr:row>34</xdr:row>
      <xdr:rowOff>70513</xdr:rowOff>
    </xdr:to>
    <xdr:graphicFrame macro="">
      <xdr:nvGraphicFramePr>
        <xdr:cNvPr id="25" name="Chart 24">
          <a:extLst>
            <a:ext uri="{FF2B5EF4-FFF2-40B4-BE49-F238E27FC236}">
              <a16:creationId xmlns:a16="http://schemas.microsoft.com/office/drawing/2014/main" id="{0449384A-58AD-46CC-A65D-EE4EA877E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53887</xdr:colOff>
      <xdr:row>21</xdr:row>
      <xdr:rowOff>61501</xdr:rowOff>
    </xdr:from>
    <xdr:to>
      <xdr:col>5</xdr:col>
      <xdr:colOff>128490</xdr:colOff>
      <xdr:row>23</xdr:row>
      <xdr:rowOff>27609</xdr:rowOff>
    </xdr:to>
    <xdr:sp macro="" textlink="">
      <xdr:nvSpPr>
        <xdr:cNvPr id="26" name="TextBox 25">
          <a:extLst>
            <a:ext uri="{FF2B5EF4-FFF2-40B4-BE49-F238E27FC236}">
              <a16:creationId xmlns:a16="http://schemas.microsoft.com/office/drawing/2014/main" id="{777EF719-6324-44A2-BDA6-E3A9BFCF3CD2}"/>
            </a:ext>
          </a:extLst>
        </xdr:cNvPr>
        <xdr:cNvSpPr txBox="1"/>
      </xdr:nvSpPr>
      <xdr:spPr>
        <a:xfrm>
          <a:off x="896483" y="3908136"/>
          <a:ext cx="1906334" cy="33245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i="0">
              <a:solidFill>
                <a:schemeClr val="bg1"/>
              </a:solidFill>
              <a:effectLst/>
              <a:latin typeface="+mn-lt"/>
              <a:ea typeface="+mn-ea"/>
              <a:cs typeface="+mn-cs"/>
            </a:rPr>
            <a:t>Age Group Distribution</a:t>
          </a:r>
          <a:endParaRPr lang="en-GB" sz="1400">
            <a:solidFill>
              <a:schemeClr val="bg1"/>
            </a:solidFill>
          </a:endParaRPr>
        </a:p>
      </xdr:txBody>
    </xdr:sp>
    <xdr:clientData/>
  </xdr:twoCellAnchor>
  <xdr:twoCellAnchor editAs="oneCell">
    <xdr:from>
      <xdr:col>1</xdr:col>
      <xdr:colOff>331304</xdr:colOff>
      <xdr:row>21</xdr:row>
      <xdr:rowOff>48304</xdr:rowOff>
    </xdr:from>
    <xdr:to>
      <xdr:col>2</xdr:col>
      <xdr:colOff>81694</xdr:colOff>
      <xdr:row>23</xdr:row>
      <xdr:rowOff>47310</xdr:rowOff>
    </xdr:to>
    <xdr:pic>
      <xdr:nvPicPr>
        <xdr:cNvPr id="28" name="Graphic 27" descr="Users outline">
          <a:extLst>
            <a:ext uri="{FF2B5EF4-FFF2-40B4-BE49-F238E27FC236}">
              <a16:creationId xmlns:a16="http://schemas.microsoft.com/office/drawing/2014/main" id="{8560DDC2-7C07-8C93-7B87-82A0610212E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1304" y="3510434"/>
          <a:ext cx="357781" cy="363441"/>
        </a:xfrm>
        <a:prstGeom prst="rect">
          <a:avLst/>
        </a:prstGeom>
      </xdr:spPr>
    </xdr:pic>
    <xdr:clientData/>
  </xdr:twoCellAnchor>
  <xdr:twoCellAnchor editAs="oneCell">
    <xdr:from>
      <xdr:col>10</xdr:col>
      <xdr:colOff>206375</xdr:colOff>
      <xdr:row>21</xdr:row>
      <xdr:rowOff>39688</xdr:rowOff>
    </xdr:from>
    <xdr:to>
      <xdr:col>15</xdr:col>
      <xdr:colOff>65638</xdr:colOff>
      <xdr:row>34</xdr:row>
      <xdr:rowOff>164152</xdr:rowOff>
    </xdr:to>
    <xdr:sp macro="" textlink="">
      <xdr:nvSpPr>
        <xdr:cNvPr id="29" name="Rectangle: Rounded Corners 28">
          <a:extLst>
            <a:ext uri="{FF2B5EF4-FFF2-40B4-BE49-F238E27FC236}">
              <a16:creationId xmlns:a16="http://schemas.microsoft.com/office/drawing/2014/main" id="{8E60B5CB-2308-4CCD-9D89-34D52B6F2087}"/>
            </a:ext>
          </a:extLst>
        </xdr:cNvPr>
        <xdr:cNvSpPr/>
      </xdr:nvSpPr>
      <xdr:spPr>
        <a:xfrm>
          <a:off x="5707063" y="3508376"/>
          <a:ext cx="2915200" cy="2497775"/>
        </a:xfrm>
        <a:prstGeom prst="roundRect">
          <a:avLst>
            <a:gd name="adj" fmla="val 7092"/>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15</xdr:col>
      <xdr:colOff>198438</xdr:colOff>
      <xdr:row>21</xdr:row>
      <xdr:rowOff>39688</xdr:rowOff>
    </xdr:from>
    <xdr:to>
      <xdr:col>20</xdr:col>
      <xdr:colOff>58500</xdr:colOff>
      <xdr:row>34</xdr:row>
      <xdr:rowOff>164152</xdr:rowOff>
    </xdr:to>
    <xdr:sp macro="" textlink="">
      <xdr:nvSpPr>
        <xdr:cNvPr id="30" name="Rectangle: Rounded Corners 29">
          <a:extLst>
            <a:ext uri="{FF2B5EF4-FFF2-40B4-BE49-F238E27FC236}">
              <a16:creationId xmlns:a16="http://schemas.microsoft.com/office/drawing/2014/main" id="{B5ED63BA-AE80-4DDD-A3D9-F65C9050E7DE}"/>
            </a:ext>
          </a:extLst>
        </xdr:cNvPr>
        <xdr:cNvSpPr/>
      </xdr:nvSpPr>
      <xdr:spPr>
        <a:xfrm>
          <a:off x="8755063" y="3508376"/>
          <a:ext cx="2916000" cy="2497775"/>
        </a:xfrm>
        <a:prstGeom prst="roundRect">
          <a:avLst>
            <a:gd name="adj" fmla="val 7092"/>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13344</xdr:colOff>
      <xdr:row>21</xdr:row>
      <xdr:rowOff>118652</xdr:rowOff>
    </xdr:from>
    <xdr:to>
      <xdr:col>14</xdr:col>
      <xdr:colOff>357189</xdr:colOff>
      <xdr:row>23</xdr:row>
      <xdr:rowOff>23813</xdr:rowOff>
    </xdr:to>
    <xdr:sp macro="" textlink="">
      <xdr:nvSpPr>
        <xdr:cNvPr id="32" name="TextBox 31">
          <a:extLst>
            <a:ext uri="{FF2B5EF4-FFF2-40B4-BE49-F238E27FC236}">
              <a16:creationId xmlns:a16="http://schemas.microsoft.com/office/drawing/2014/main" id="{BF8EB777-E3B1-4E31-9DC9-5811CD6B93F2}"/>
            </a:ext>
          </a:extLst>
        </xdr:cNvPr>
        <xdr:cNvSpPr txBox="1"/>
      </xdr:nvSpPr>
      <xdr:spPr>
        <a:xfrm>
          <a:off x="6125219" y="3587340"/>
          <a:ext cx="2177408" cy="2702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i="0">
              <a:solidFill>
                <a:schemeClr val="bg1"/>
              </a:solidFill>
              <a:effectLst/>
              <a:latin typeface="+mn-lt"/>
              <a:ea typeface="+mn-ea"/>
              <a:cs typeface="+mn-cs"/>
            </a:rPr>
            <a:t>Product Rating</a:t>
          </a:r>
          <a:r>
            <a:rPr lang="en-GB" sz="1400" b="0" i="0" baseline="0">
              <a:solidFill>
                <a:schemeClr val="bg1"/>
              </a:solidFill>
              <a:effectLst/>
              <a:latin typeface="+mn-lt"/>
              <a:ea typeface="+mn-ea"/>
              <a:cs typeface="+mn-cs"/>
            </a:rPr>
            <a:t> Distribution</a:t>
          </a:r>
          <a:endParaRPr lang="en-GB" sz="1400">
            <a:solidFill>
              <a:schemeClr val="bg1"/>
            </a:solidFill>
          </a:endParaRPr>
        </a:p>
      </xdr:txBody>
    </xdr:sp>
    <xdr:clientData/>
  </xdr:twoCellAnchor>
  <xdr:twoCellAnchor editAs="oneCell">
    <xdr:from>
      <xdr:col>10</xdr:col>
      <xdr:colOff>277812</xdr:colOff>
      <xdr:row>21</xdr:row>
      <xdr:rowOff>71437</xdr:rowOff>
    </xdr:from>
    <xdr:to>
      <xdr:col>11</xdr:col>
      <xdr:colOff>33337</xdr:colOff>
      <xdr:row>23</xdr:row>
      <xdr:rowOff>73024</xdr:rowOff>
    </xdr:to>
    <xdr:pic>
      <xdr:nvPicPr>
        <xdr:cNvPr id="34" name="Graphic 33" descr="Signal outline">
          <a:extLst>
            <a:ext uri="{FF2B5EF4-FFF2-40B4-BE49-F238E27FC236}">
              <a16:creationId xmlns:a16="http://schemas.microsoft.com/office/drawing/2014/main" id="{0BE4B034-C6C6-10B8-9614-CF5A428EAED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778500" y="3540125"/>
          <a:ext cx="366712" cy="366712"/>
        </a:xfrm>
        <a:prstGeom prst="rect">
          <a:avLst/>
        </a:prstGeom>
      </xdr:spPr>
    </xdr:pic>
    <xdr:clientData/>
  </xdr:twoCellAnchor>
  <xdr:twoCellAnchor>
    <xdr:from>
      <xdr:col>10</xdr:col>
      <xdr:colOff>365124</xdr:colOff>
      <xdr:row>23</xdr:row>
      <xdr:rowOff>142876</xdr:rowOff>
    </xdr:from>
    <xdr:to>
      <xdr:col>14</xdr:col>
      <xdr:colOff>484187</xdr:colOff>
      <xdr:row>33</xdr:row>
      <xdr:rowOff>144825</xdr:rowOff>
    </xdr:to>
    <xdr:graphicFrame macro="">
      <xdr:nvGraphicFramePr>
        <xdr:cNvPr id="37" name="Chart 36">
          <a:extLst>
            <a:ext uri="{FF2B5EF4-FFF2-40B4-BE49-F238E27FC236}">
              <a16:creationId xmlns:a16="http://schemas.microsoft.com/office/drawing/2014/main" id="{81235169-2632-4370-B3A1-6FE80300BD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30806</xdr:colOff>
      <xdr:row>21</xdr:row>
      <xdr:rowOff>144052</xdr:rowOff>
    </xdr:from>
    <xdr:to>
      <xdr:col>19</xdr:col>
      <xdr:colOff>374652</xdr:colOff>
      <xdr:row>23</xdr:row>
      <xdr:rowOff>49213</xdr:rowOff>
    </xdr:to>
    <xdr:sp macro="" textlink="">
      <xdr:nvSpPr>
        <xdr:cNvPr id="35" name="TextBox 34">
          <a:extLst>
            <a:ext uri="{FF2B5EF4-FFF2-40B4-BE49-F238E27FC236}">
              <a16:creationId xmlns:a16="http://schemas.microsoft.com/office/drawing/2014/main" id="{B288385C-D35A-4A84-8840-F76FA9435388}"/>
            </a:ext>
          </a:extLst>
        </xdr:cNvPr>
        <xdr:cNvSpPr txBox="1"/>
      </xdr:nvSpPr>
      <xdr:spPr>
        <a:xfrm>
          <a:off x="9198619" y="3612740"/>
          <a:ext cx="2177408" cy="270286"/>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i="0">
              <a:solidFill>
                <a:schemeClr val="bg1"/>
              </a:solidFill>
              <a:effectLst/>
              <a:latin typeface="+mn-lt"/>
              <a:ea typeface="+mn-ea"/>
              <a:cs typeface="+mn-cs"/>
            </a:rPr>
            <a:t>Service Rating</a:t>
          </a:r>
          <a:r>
            <a:rPr lang="en-GB" sz="1400" b="0" i="0" baseline="0">
              <a:solidFill>
                <a:schemeClr val="bg1"/>
              </a:solidFill>
              <a:effectLst/>
              <a:latin typeface="+mn-lt"/>
              <a:ea typeface="+mn-ea"/>
              <a:cs typeface="+mn-cs"/>
            </a:rPr>
            <a:t> Distribution</a:t>
          </a:r>
          <a:endParaRPr lang="en-GB" sz="1400">
            <a:solidFill>
              <a:schemeClr val="bg1"/>
            </a:solidFill>
          </a:endParaRPr>
        </a:p>
      </xdr:txBody>
    </xdr:sp>
    <xdr:clientData/>
  </xdr:twoCellAnchor>
  <xdr:twoCellAnchor editAs="oneCell">
    <xdr:from>
      <xdr:col>15</xdr:col>
      <xdr:colOff>295275</xdr:colOff>
      <xdr:row>21</xdr:row>
      <xdr:rowOff>96837</xdr:rowOff>
    </xdr:from>
    <xdr:to>
      <xdr:col>16</xdr:col>
      <xdr:colOff>50799</xdr:colOff>
      <xdr:row>23</xdr:row>
      <xdr:rowOff>98424</xdr:rowOff>
    </xdr:to>
    <xdr:pic>
      <xdr:nvPicPr>
        <xdr:cNvPr id="36" name="Graphic 35" descr="Signal outline">
          <a:extLst>
            <a:ext uri="{FF2B5EF4-FFF2-40B4-BE49-F238E27FC236}">
              <a16:creationId xmlns:a16="http://schemas.microsoft.com/office/drawing/2014/main" id="{DA823B06-940B-4924-9D89-593EE0DDFB6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851900" y="3565525"/>
          <a:ext cx="366712" cy="366712"/>
        </a:xfrm>
        <a:prstGeom prst="rect">
          <a:avLst/>
        </a:prstGeom>
      </xdr:spPr>
    </xdr:pic>
    <xdr:clientData/>
  </xdr:twoCellAnchor>
  <xdr:twoCellAnchor>
    <xdr:from>
      <xdr:col>15</xdr:col>
      <xdr:colOff>378808</xdr:colOff>
      <xdr:row>23</xdr:row>
      <xdr:rowOff>148167</xdr:rowOff>
    </xdr:from>
    <xdr:to>
      <xdr:col>19</xdr:col>
      <xdr:colOff>497957</xdr:colOff>
      <xdr:row>33</xdr:row>
      <xdr:rowOff>136180</xdr:rowOff>
    </xdr:to>
    <xdr:graphicFrame macro="">
      <xdr:nvGraphicFramePr>
        <xdr:cNvPr id="38" name="Chart 37">
          <a:extLst>
            <a:ext uri="{FF2B5EF4-FFF2-40B4-BE49-F238E27FC236}">
              <a16:creationId xmlns:a16="http://schemas.microsoft.com/office/drawing/2014/main" id="{2A2B1B8B-A3AF-4035-8406-CB3ECC976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240679</xdr:colOff>
      <xdr:row>8</xdr:row>
      <xdr:rowOff>113891</xdr:rowOff>
    </xdr:from>
    <xdr:to>
      <xdr:col>15</xdr:col>
      <xdr:colOff>39688</xdr:colOff>
      <xdr:row>20</xdr:row>
      <xdr:rowOff>151267</xdr:rowOff>
    </xdr:to>
    <xdr:graphicFrame macro="">
      <xdr:nvGraphicFramePr>
        <xdr:cNvPr id="39" name="Chart 38">
          <a:extLst>
            <a:ext uri="{FF2B5EF4-FFF2-40B4-BE49-F238E27FC236}">
              <a16:creationId xmlns:a16="http://schemas.microsoft.com/office/drawing/2014/main" id="{BEA6DB77-AEC1-489A-88AE-4BE6EC9B0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168765</xdr:colOff>
      <xdr:row>5</xdr:row>
      <xdr:rowOff>105833</xdr:rowOff>
    </xdr:from>
    <xdr:to>
      <xdr:col>9</xdr:col>
      <xdr:colOff>185209</xdr:colOff>
      <xdr:row>19</xdr:row>
      <xdr:rowOff>32564</xdr:rowOff>
    </xdr:to>
    <xdr:cxnSp macro="">
      <xdr:nvCxnSpPr>
        <xdr:cNvPr id="41" name="Straight Connector 40">
          <a:extLst>
            <a:ext uri="{FF2B5EF4-FFF2-40B4-BE49-F238E27FC236}">
              <a16:creationId xmlns:a16="http://schemas.microsoft.com/office/drawing/2014/main" id="{71BCE518-5539-5B02-1192-3C012E6EC364}"/>
            </a:ext>
          </a:extLst>
        </xdr:cNvPr>
        <xdr:cNvCxnSpPr/>
      </xdr:nvCxnSpPr>
      <xdr:spPr>
        <a:xfrm flipH="1">
          <a:off x="5037098" y="661458"/>
          <a:ext cx="16444" cy="251964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49481</xdr:colOff>
      <xdr:row>9</xdr:row>
      <xdr:rowOff>107208</xdr:rowOff>
    </xdr:from>
    <xdr:to>
      <xdr:col>19</xdr:col>
      <xdr:colOff>577273</xdr:colOff>
      <xdr:row>19</xdr:row>
      <xdr:rowOff>68061</xdr:rowOff>
    </xdr:to>
    <xdr:graphicFrame macro="">
      <xdr:nvGraphicFramePr>
        <xdr:cNvPr id="42" name="Chart 41">
          <a:extLst>
            <a:ext uri="{FF2B5EF4-FFF2-40B4-BE49-F238E27FC236}">
              <a16:creationId xmlns:a16="http://schemas.microsoft.com/office/drawing/2014/main" id="{A7517858-00B6-479E-8068-C4A6D9696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579584</xdr:colOff>
      <xdr:row>5</xdr:row>
      <xdr:rowOff>35619</xdr:rowOff>
    </xdr:from>
    <xdr:to>
      <xdr:col>13</xdr:col>
      <xdr:colOff>590277</xdr:colOff>
      <xdr:row>7</xdr:row>
      <xdr:rowOff>26220</xdr:rowOff>
    </xdr:to>
    <xdr:sp macro="" textlink="">
      <xdr:nvSpPr>
        <xdr:cNvPr id="43" name="TextBox 42">
          <a:extLst>
            <a:ext uri="{FF2B5EF4-FFF2-40B4-BE49-F238E27FC236}">
              <a16:creationId xmlns:a16="http://schemas.microsoft.com/office/drawing/2014/main" id="{60BB2DD5-1659-438A-99E9-4F87B5D5977D}"/>
            </a:ext>
          </a:extLst>
        </xdr:cNvPr>
        <xdr:cNvSpPr txBox="1"/>
      </xdr:nvSpPr>
      <xdr:spPr>
        <a:xfrm>
          <a:off x="5436287" y="579905"/>
          <a:ext cx="2439045" cy="3534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0" i="0">
              <a:solidFill>
                <a:schemeClr val="bg1"/>
              </a:solidFill>
              <a:effectLst/>
              <a:latin typeface="+mn-lt"/>
              <a:ea typeface="+mn-ea"/>
              <a:cs typeface="+mn-cs"/>
            </a:rPr>
            <a:t>Positive &amp;</a:t>
          </a:r>
          <a:r>
            <a:rPr lang="en-GB" sz="1400" b="0" i="0" baseline="0">
              <a:solidFill>
                <a:schemeClr val="bg1"/>
              </a:solidFill>
              <a:effectLst/>
              <a:latin typeface="+mn-lt"/>
              <a:ea typeface="+mn-ea"/>
              <a:cs typeface="+mn-cs"/>
            </a:rPr>
            <a:t> Negative Feedback</a:t>
          </a:r>
          <a:endParaRPr lang="en-GB" sz="1400">
            <a:solidFill>
              <a:schemeClr val="bg1"/>
            </a:solidFill>
          </a:endParaRPr>
        </a:p>
      </xdr:txBody>
    </xdr:sp>
    <xdr:clientData/>
  </xdr:twoCellAnchor>
  <xdr:twoCellAnchor editAs="oneCell">
    <xdr:from>
      <xdr:col>9</xdr:col>
      <xdr:colOff>300056</xdr:colOff>
      <xdr:row>5</xdr:row>
      <xdr:rowOff>42634</xdr:rowOff>
    </xdr:from>
    <xdr:to>
      <xdr:col>10</xdr:col>
      <xdr:colOff>42888</xdr:colOff>
      <xdr:row>7</xdr:row>
      <xdr:rowOff>25863</xdr:rowOff>
    </xdr:to>
    <xdr:pic>
      <xdr:nvPicPr>
        <xdr:cNvPr id="45" name="Graphic 44" descr="Drama outline">
          <a:extLst>
            <a:ext uri="{FF2B5EF4-FFF2-40B4-BE49-F238E27FC236}">
              <a16:creationId xmlns:a16="http://schemas.microsoft.com/office/drawing/2014/main" id="{FD6FDA5E-18DE-EB38-BE6B-20709E74CDD9}"/>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156759" y="586920"/>
          <a:ext cx="349920" cy="34608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IORGIA FAEDDA" id="{FA28DBDA-C4CF-4CDF-A464-9D2224BE0A39}" userId="S::g.faedda7@studenti.unica.it::b1eb9761-a041-47b1-a5d3-29bce9077ff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orgia Faedda" refreshedDate="45194.452555555552" createdVersion="8" refreshedVersion="8" minRefreshableVersion="3" recordCount="500" xr:uid="{E5188249-61AB-4E35-AA67-B975DAF91BEF}">
  <cacheSource type="worksheet">
    <worksheetSource ref="A1:J1048576" sheet="deduplicated_data"/>
  </cacheSource>
  <cacheFields count="10">
    <cacheField name="customer_id" numFmtId="1">
      <sharedItems containsString="0" containsBlank="1" containsNumber="1" containsInteger="1" minValue="1" maxValue="36" count="37">
        <n v="1"/>
        <n v="2"/>
        <n v="3"/>
        <n v="4"/>
        <n v="5"/>
        <n v="6"/>
        <n v="7"/>
        <n v="8"/>
        <n v="9"/>
        <n v="10"/>
        <n v="11"/>
        <n v="12"/>
        <n v="13"/>
        <n v="14"/>
        <n v="15"/>
        <n v="16"/>
        <n v="17"/>
        <n v="18"/>
        <n v="19"/>
        <n v="20"/>
        <n v="21"/>
        <n v="22"/>
        <n v="23"/>
        <n v="24"/>
        <n v="25"/>
        <n v="26"/>
        <n v="27"/>
        <n v="28"/>
        <n v="29"/>
        <n v="30"/>
        <n v="31"/>
        <n v="32"/>
        <n v="33"/>
        <n v="34"/>
        <n v="35"/>
        <n v="36"/>
        <m/>
      </sharedItems>
    </cacheField>
    <cacheField name="age" numFmtId="1">
      <sharedItems containsString="0" containsBlank="1" containsNumber="1" containsInteger="1" minValue="19" maxValue="56"/>
    </cacheField>
    <cacheField name="gender" numFmtId="49">
      <sharedItems containsBlank="1"/>
    </cacheField>
    <cacheField name="product_rating" numFmtId="1">
      <sharedItems containsString="0" containsBlank="1" containsNumber="1" containsInteger="1" minValue="2" maxValue="5" count="5">
        <n v="4"/>
        <n v="3"/>
        <n v="5"/>
        <n v="2"/>
        <m/>
      </sharedItems>
    </cacheField>
    <cacheField name="service_rating" numFmtId="1">
      <sharedItems containsString="0" containsBlank="1" containsNumber="1" containsInteger="1" minValue="1" maxValue="5" count="6">
        <n v="5"/>
        <n v="3"/>
        <n v="4"/>
        <n v="2"/>
        <n v="1"/>
        <m/>
      </sharedItems>
    </cacheField>
    <cacheField name="recommend" numFmtId="49">
      <sharedItems containsBlank="1"/>
    </cacheField>
    <cacheField name="feedback" numFmtId="49">
      <sharedItems containsBlank="1"/>
    </cacheField>
    <cacheField name="boolean_recommend" numFmtId="0">
      <sharedItems containsBlank="1"/>
    </cacheField>
    <cacheField name="age_group" numFmtId="0">
      <sharedItems containsBlank="1" count="6">
        <s v="25-34"/>
        <s v="35-54"/>
        <s v="16-24"/>
        <s v="55-64"/>
        <s v=""/>
        <m/>
      </sharedItems>
    </cacheField>
    <cacheField name="age_group_number" numFmtId="0">
      <sharedItems containsBlank="1" containsMixedTypes="1" containsNumber="1" containsInteger="1" minValue="1" maxValue="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orgia Faedda" refreshedDate="45194.687802083332" createdVersion="8" refreshedVersion="8" minRefreshableVersion="3" recordCount="4" xr:uid="{76DDF58F-63CE-4273-A2C9-4991A70A47A2}">
  <cacheSource type="worksheet">
    <worksheetSource ref="A26:G30" sheet="Analysis"/>
  </cacheSource>
  <cacheFields count="7">
    <cacheField name="themes" numFmtId="0">
      <sharedItems count="4">
        <s v="Product Effectiveness"/>
        <s v="Product Satisfaction"/>
        <s v="Quality and Ingredients"/>
        <s v="Customer Service"/>
      </sharedItems>
    </cacheField>
    <cacheField name="percentage" numFmtId="9">
      <sharedItems containsSemiMixedTypes="0" containsString="0" containsNumber="1" minValue="0.1388888888888889" maxValue="0.3888888888888889"/>
    </cacheField>
    <cacheField name="positive" numFmtId="9">
      <sharedItems containsSemiMixedTypes="0" containsString="0" containsNumber="1" minValue="0.5" maxValue="0.8"/>
    </cacheField>
    <cacheField name="negative" numFmtId="9">
      <sharedItems containsSemiMixedTypes="0" containsString="0" containsNumber="1" minValue="0.19999999999999996" maxValue="0.5"/>
    </cacheField>
    <cacheField name="age_group_mode" numFmtId="1">
      <sharedItems count="3">
        <s v="35-54"/>
        <s v="16-24"/>
        <s v="25-34"/>
      </sharedItems>
    </cacheField>
    <cacheField name="age_group_mode_positive" numFmtId="0">
      <sharedItems/>
    </cacheField>
    <cacheField name="age_group_mod_negativ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n v="25"/>
    <s v="F"/>
    <x v="0"/>
    <x v="0"/>
    <s v="Yes"/>
    <s v="I love the natural ingredients used in the products."/>
    <b v="1"/>
    <x v="0"/>
    <n v="2"/>
  </r>
  <r>
    <x v="1"/>
    <n v="37"/>
    <s v="M"/>
    <x v="1"/>
    <x v="1"/>
    <s v="No"/>
    <s v="The product didn't work for me as expected."/>
    <b v="0"/>
    <x v="1"/>
    <n v="3"/>
  </r>
  <r>
    <x v="2"/>
    <n v="42"/>
    <s v="F"/>
    <x v="2"/>
    <x v="2"/>
    <s v="Yes"/>
    <s v="I've been a loyal customer for years and I love the products."/>
    <b v="1"/>
    <x v="1"/>
    <n v="3"/>
  </r>
  <r>
    <x v="3"/>
    <n v="28"/>
    <s v="F"/>
    <x v="0"/>
    <x v="0"/>
    <s v="Yes"/>
    <s v="The customer service is amazing!"/>
    <b v="1"/>
    <x v="0"/>
    <n v="2"/>
  </r>
  <r>
    <x v="4"/>
    <n v="33"/>
    <s v="M"/>
    <x v="3"/>
    <x v="3"/>
    <s v="No"/>
    <s v="I was disappointed with the quality of the product."/>
    <b v="0"/>
    <x v="0"/>
    <n v="2"/>
  </r>
  <r>
    <x v="5"/>
    <n v="19"/>
    <s v="F"/>
    <x v="2"/>
    <x v="0"/>
    <s v="Yes"/>
    <s v="I'm impressed with the effectiveness of the products."/>
    <b v="1"/>
    <x v="2"/>
    <n v="1"/>
  </r>
  <r>
    <x v="6"/>
    <n v="45"/>
    <s v="M"/>
    <x v="0"/>
    <x v="2"/>
    <s v="Yes"/>
    <s v="The pricing could be more competitive."/>
    <b v="1"/>
    <x v="1"/>
    <n v="3"/>
  </r>
  <r>
    <x v="7"/>
    <n v="31"/>
    <s v="F"/>
    <x v="1"/>
    <x v="1"/>
    <s v="No"/>
    <s v="I didn't see any improvement in my skin after using the product."/>
    <b v="0"/>
    <x v="0"/>
    <n v="2"/>
  </r>
  <r>
    <x v="8"/>
    <n v="56"/>
    <s v="F"/>
    <x v="0"/>
    <x v="2"/>
    <s v="Yes"/>
    <s v="The packaging is beautiful and the products are effective."/>
    <b v="1"/>
    <x v="3"/>
    <n v="4"/>
  </r>
  <r>
    <x v="9"/>
    <n v="22"/>
    <s v="M"/>
    <x v="3"/>
    <x v="1"/>
    <s v="No"/>
    <s v="The product caused an allergic reaction on my skin."/>
    <b v="0"/>
    <x v="2"/>
    <n v="1"/>
  </r>
  <r>
    <x v="10"/>
    <n v="29"/>
    <s v="F"/>
    <x v="2"/>
    <x v="0"/>
    <s v="Yes"/>
    <s v="I recommend this company to all my friends and family."/>
    <b v="1"/>
    <x v="0"/>
    <n v="2"/>
  </r>
  <r>
    <x v="11"/>
    <n v="38"/>
    <s v="M"/>
    <x v="0"/>
    <x v="2"/>
    <s v="Yes"/>
    <s v="The product has helped me manage my acne."/>
    <b v="1"/>
    <x v="1"/>
    <n v="3"/>
  </r>
  <r>
    <x v="12"/>
    <n v="27"/>
    <s v="F"/>
    <x v="1"/>
    <x v="3"/>
    <s v="No"/>
    <s v="I had trouble getting in touch with customer service."/>
    <b v="0"/>
    <x v="0"/>
    <n v="2"/>
  </r>
  <r>
    <x v="13"/>
    <n v="41"/>
    <s v="M"/>
    <x v="0"/>
    <x v="0"/>
    <s v="Yes"/>
    <s v="The website is easy to use and the products are high quality."/>
    <b v="1"/>
    <x v="1"/>
    <n v="3"/>
  </r>
  <r>
    <x v="14"/>
    <n v="24"/>
    <s v="F"/>
    <x v="1"/>
    <x v="2"/>
    <s v="No"/>
    <s v="I wish there were more product options available."/>
    <b v="0"/>
    <x v="2"/>
    <n v="1"/>
  </r>
  <r>
    <x v="15"/>
    <n v="34"/>
    <s v="M"/>
    <x v="2"/>
    <x v="0"/>
    <s v="Yes"/>
    <s v="I've never been disappointed with any product from this company."/>
    <b v="1"/>
    <x v="0"/>
    <n v="2"/>
  </r>
  <r>
    <x v="16"/>
    <n v="26"/>
    <s v="F"/>
    <x v="0"/>
    <x v="1"/>
    <s v="Yes"/>
    <s v="The delivery was quick and the product was well-packaged."/>
    <b v="1"/>
    <x v="0"/>
    <n v="2"/>
  </r>
  <r>
    <x v="17"/>
    <n v="39"/>
    <s v="M"/>
    <x v="1"/>
    <x v="2"/>
    <s v="No"/>
    <s v="The product didn't work for me."/>
    <b v="0"/>
    <x v="1"/>
    <n v="3"/>
  </r>
  <r>
    <x v="18"/>
    <n v="30"/>
    <s v="F"/>
    <x v="0"/>
    <x v="0"/>
    <s v="Yes"/>
    <s v="I'm very happy with the results of the product."/>
    <b v="1"/>
    <x v="0"/>
    <n v="2"/>
  </r>
  <r>
    <x v="19"/>
    <n v="23"/>
    <s v="M"/>
    <x v="2"/>
    <x v="0"/>
    <s v="Yes"/>
    <s v="I love the scent of the products and they work well on my skin."/>
    <b v="1"/>
    <x v="2"/>
    <n v="1"/>
  </r>
  <r>
    <x v="20"/>
    <n v="32"/>
    <s v="F"/>
    <x v="1"/>
    <x v="1"/>
    <s v="No"/>
    <s v="I found the product to be too expensive."/>
    <b v="0"/>
    <x v="0"/>
    <n v="2"/>
  </r>
  <r>
    <x v="21"/>
    <n v="43"/>
    <s v="M"/>
    <x v="3"/>
    <x v="4"/>
    <s v="No"/>
    <s v="The product caused a rash on my skin."/>
    <b v="0"/>
    <x v="1"/>
    <n v="3"/>
  </r>
  <r>
    <x v="22"/>
    <n v="21"/>
    <s v="F"/>
    <x v="2"/>
    <x v="0"/>
    <s v="Yes"/>
    <s v="I can't imagine using any other beauty products."/>
    <b v="1"/>
    <x v="2"/>
    <n v="1"/>
  </r>
  <r>
    <x v="23"/>
    <n v="35"/>
    <s v="M"/>
    <x v="0"/>
    <x v="0"/>
    <s v="Yes"/>
    <s v="The customer service was very helpful when I had questions."/>
    <b v="1"/>
    <x v="1"/>
    <n v="3"/>
  </r>
  <r>
    <x v="24"/>
    <n v="44"/>
    <s v="F"/>
    <x v="0"/>
    <x v="2"/>
    <s v="Yes"/>
    <s v="I appreciate the transparency about the ingredients used in the products."/>
    <b v="1"/>
    <x v="1"/>
    <n v="3"/>
  </r>
  <r>
    <x v="25"/>
    <n v="20"/>
    <s v="M"/>
    <x v="3"/>
    <x v="3"/>
    <s v="No"/>
    <s v="The product didn't do anything for my skin."/>
    <b v="0"/>
    <x v="2"/>
    <n v="1"/>
  </r>
  <r>
    <x v="26"/>
    <n v="50"/>
    <s v="F"/>
    <x v="1"/>
    <x v="1"/>
    <s v="No"/>
    <s v="I didn't like the consistency of the product."/>
    <b v="0"/>
    <x v="1"/>
    <n v="3"/>
  </r>
  <r>
    <x v="27"/>
    <n v="36"/>
    <s v="M"/>
    <x v="0"/>
    <x v="2"/>
    <s v="Yes"/>
    <s v="The product has helped me with my dry skin."/>
    <b v="1"/>
    <x v="1"/>
    <n v="3"/>
  </r>
  <r>
    <x v="28"/>
    <n v="48"/>
    <s v="F"/>
    <x v="2"/>
    <x v="0"/>
    <s v="Yes"/>
    <s v="I love the eco-friendly packaging used by the company."/>
    <b v="1"/>
    <x v="1"/>
    <n v="3"/>
  </r>
  <r>
    <x v="29"/>
    <n v="40"/>
    <s v="M"/>
    <x v="0"/>
    <x v="0"/>
    <s v="Yes"/>
    <s v="The product has helped me with my fine lines and wrinkles."/>
    <b v="1"/>
    <x v="1"/>
    <n v="3"/>
  </r>
  <r>
    <x v="30"/>
    <n v="22"/>
    <s v="F"/>
    <x v="1"/>
    <x v="2"/>
    <s v="No"/>
    <s v="I wish the product had a longer shelf life."/>
    <b v="0"/>
    <x v="2"/>
    <n v="1"/>
  </r>
  <r>
    <x v="31"/>
    <n v="27"/>
    <s v="M"/>
    <x v="0"/>
    <x v="2"/>
    <s v="Yes"/>
    <s v="I'm happy with the customer service provided by the company."/>
    <b v="1"/>
    <x v="0"/>
    <n v="2"/>
  </r>
  <r>
    <x v="32"/>
    <n v="47"/>
    <s v="F"/>
    <x v="3"/>
    <x v="3"/>
    <s v="No"/>
    <s v="The product caused redness and irritation on my skin."/>
    <b v="0"/>
    <x v="1"/>
    <n v="3"/>
  </r>
  <r>
    <x v="33"/>
    <n v="33"/>
    <s v="M"/>
    <x v="2"/>
    <x v="2"/>
    <s v="Yes"/>
    <s v="The product exceeded my expectations."/>
    <b v="1"/>
    <x v="0"/>
    <n v="2"/>
  </r>
  <r>
    <x v="34"/>
    <n v="24"/>
    <s v="M"/>
    <x v="2"/>
    <x v="0"/>
    <s v="Yes"/>
    <s v="Great product and excellent service"/>
    <b v="1"/>
    <x v="2"/>
    <n v="1"/>
  </r>
  <r>
    <x v="35"/>
    <n v="27"/>
    <s v="F"/>
    <x v="3"/>
    <x v="3"/>
    <s v="No"/>
    <s v="The product arrived damaged"/>
    <b v="0"/>
    <x v="0"/>
    <n v="2"/>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4"/>
    <s v=""/>
  </r>
  <r>
    <x v="36"/>
    <m/>
    <m/>
    <x v="4"/>
    <x v="5"/>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0.3888888888888889"/>
    <n v="0.5"/>
    <n v="0.5"/>
    <x v="0"/>
    <s v="35-54"/>
    <s v="35-54"/>
  </r>
  <r>
    <x v="1"/>
    <n v="0.19444444444444445"/>
    <n v="0.7142857142857143"/>
    <n v="0.2857142857142857"/>
    <x v="1"/>
    <s v="25-34"/>
    <s v="16-24"/>
  </r>
  <r>
    <x v="2"/>
    <n v="0.16666666666666666"/>
    <n v="0.66666666666666663"/>
    <n v="0.33333333333333337"/>
    <x v="0"/>
    <s v="35-54"/>
    <s v="none"/>
  </r>
  <r>
    <x v="3"/>
    <n v="0.1388888888888889"/>
    <n v="0.8"/>
    <n v="0.19999999999999996"/>
    <x v="2"/>
    <s v="25-34"/>
    <s v="no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7740E2-3AF5-4892-AB61-446485D1AFC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1:B39" firstHeaderRow="1" firstDataRow="1" firstDataCol="1"/>
  <pivotFields count="7">
    <pivotField axis="axisRow" dataField="1" showAll="0">
      <items count="5">
        <item x="0"/>
        <item x="3"/>
        <item x="1"/>
        <item x="2"/>
        <item t="default"/>
      </items>
    </pivotField>
    <pivotField numFmtId="9" showAll="0"/>
    <pivotField numFmtId="9" showAll="0"/>
    <pivotField numFmtId="9" showAll="0"/>
    <pivotField axis="axisRow" showAll="0">
      <items count="4">
        <item x="1"/>
        <item x="2"/>
        <item x="0"/>
        <item t="default"/>
      </items>
    </pivotField>
    <pivotField showAll="0"/>
    <pivotField showAll="0"/>
  </pivotFields>
  <rowFields count="2">
    <field x="4"/>
    <field x="0"/>
  </rowFields>
  <rowItems count="8">
    <i>
      <x/>
    </i>
    <i r="1">
      <x v="2"/>
    </i>
    <i>
      <x v="1"/>
    </i>
    <i r="1">
      <x v="1"/>
    </i>
    <i>
      <x v="2"/>
    </i>
    <i r="1">
      <x/>
    </i>
    <i r="1">
      <x v="3"/>
    </i>
    <i t="grand">
      <x/>
    </i>
  </rowItems>
  <colItems count="1">
    <i/>
  </colItems>
  <dataFields count="1">
    <dataField name="Count of themes"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4720E9-E733-4ED9-9528-D25E18AD75E5}" name="PivotTable7" cacheId="0"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13" rowHeaderCaption="Service Rating">
  <location ref="A21:B27" firstHeaderRow="1" firstDataRow="1" firstDataCol="1"/>
  <pivotFields count="10">
    <pivotField dataField="1"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showAll="0"/>
    <pivotField showAll="0">
      <items count="6">
        <item x="3"/>
        <item x="1"/>
        <item x="0"/>
        <item x="2"/>
        <item h="1" x="4"/>
        <item t="default"/>
      </items>
    </pivotField>
    <pivotField axis="axisRow" showAll="0">
      <items count="7">
        <item x="4"/>
        <item x="3"/>
        <item x="1"/>
        <item x="2"/>
        <item x="0"/>
        <item h="1" x="5"/>
        <item t="default"/>
      </items>
    </pivotField>
    <pivotField showAll="0"/>
    <pivotField showAll="0"/>
    <pivotField showAll="0"/>
    <pivotField showAll="0">
      <items count="7">
        <item h="1" x="4"/>
        <item x="2"/>
        <item x="0"/>
        <item x="1"/>
        <item x="3"/>
        <item h="1" x="5"/>
        <item t="default"/>
      </items>
    </pivotField>
    <pivotField showAll="0"/>
  </pivotFields>
  <rowFields count="1">
    <field x="4"/>
  </rowFields>
  <rowItems count="6">
    <i>
      <x/>
    </i>
    <i>
      <x v="1"/>
    </i>
    <i>
      <x v="2"/>
    </i>
    <i>
      <x v="3"/>
    </i>
    <i>
      <x v="4"/>
    </i>
    <i t="grand">
      <x/>
    </i>
  </rowItems>
  <colItems count="1">
    <i/>
  </colItems>
  <dataFields count="1">
    <dataField name="Count of customer_id" fld="0" subtotal="count" baseField="3" baseItem="2"/>
  </dataFields>
  <chartFormats count="4">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9D62EF-D955-4D50-A9AC-47E1DB0C47FF}" name="PivotTable6" cacheId="0"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9" rowHeaderCaption="Product Rating">
  <location ref="A12:B17" firstHeaderRow="1" firstDataRow="1" firstDataCol="1"/>
  <pivotFields count="10">
    <pivotField dataField="1"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showAll="0"/>
    <pivotField axis="axisRow" showAll="0">
      <items count="6">
        <item x="3"/>
        <item x="1"/>
        <item x="0"/>
        <item x="2"/>
        <item h="1" x="4"/>
        <item t="default"/>
      </items>
    </pivotField>
    <pivotField showAll="0"/>
    <pivotField showAll="0"/>
    <pivotField showAll="0"/>
    <pivotField showAll="0"/>
    <pivotField showAll="0">
      <items count="7">
        <item h="1" x="4"/>
        <item x="2"/>
        <item x="0"/>
        <item x="1"/>
        <item x="3"/>
        <item h="1" x="5"/>
        <item t="default"/>
      </items>
    </pivotField>
    <pivotField showAll="0"/>
  </pivotFields>
  <rowFields count="1">
    <field x="3"/>
  </rowFields>
  <rowItems count="5">
    <i>
      <x/>
    </i>
    <i>
      <x v="1"/>
    </i>
    <i>
      <x v="2"/>
    </i>
    <i>
      <x v="3"/>
    </i>
    <i t="grand">
      <x/>
    </i>
  </rowItems>
  <colItems count="1">
    <i/>
  </colItems>
  <dataFields count="1">
    <dataField name="Count of customer_id" fld="0" subtotal="count" baseField="3" baseItem="2"/>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BDE276-D7D9-430A-81B1-3D590A246590}" name="PivotTable5" cacheId="0"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6" rowHeaderCaption="Age Group">
  <location ref="A3:B8" firstHeaderRow="1" firstDataRow="1" firstDataCol="1"/>
  <pivotFields count="10">
    <pivotField dataField="1"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showAll="0"/>
    <pivotField showAll="0">
      <items count="6">
        <item x="3"/>
        <item x="1"/>
        <item x="0"/>
        <item x="2"/>
        <item h="1" x="4"/>
        <item t="default"/>
      </items>
    </pivotField>
    <pivotField showAll="0"/>
    <pivotField showAll="0"/>
    <pivotField showAll="0"/>
    <pivotField showAll="0"/>
    <pivotField axis="axisRow" showAll="0">
      <items count="7">
        <item h="1" x="4"/>
        <item x="2"/>
        <item x="0"/>
        <item x="1"/>
        <item x="3"/>
        <item h="1" x="5"/>
        <item t="default"/>
      </items>
    </pivotField>
    <pivotField showAll="0"/>
  </pivotFields>
  <rowFields count="1">
    <field x="8"/>
  </rowFields>
  <rowItems count="5">
    <i>
      <x v="1"/>
    </i>
    <i>
      <x v="2"/>
    </i>
    <i>
      <x v="3"/>
    </i>
    <i>
      <x v="4"/>
    </i>
    <i t="grand">
      <x/>
    </i>
  </rowItems>
  <colItems count="1">
    <i/>
  </colItems>
  <dataFields count="1">
    <dataField name="Count of customer_id" fld="0" subtotal="count" baseField="3" baseItem="0"/>
  </dataFields>
  <chartFormats count="2">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F5DA38A-88BB-4735-9EA3-8B7498755649}" autoFormatId="16" applyNumberFormats="0" applyBorderFormats="0" applyFontFormats="0" applyPatternFormats="0" applyAlignmentFormats="0" applyWidthHeightFormats="0">
  <queryTableRefresh nextId="9">
    <queryTableFields count="7">
      <queryTableField id="1" name="customer_id" tableColumnId="1"/>
      <queryTableField id="2" name="age" tableColumnId="2"/>
      <queryTableField id="3" name="gender" tableColumnId="3"/>
      <queryTableField id="4" name="product_rating" tableColumnId="4"/>
      <queryTableField id="5" name="service_rating" tableColumnId="5"/>
      <queryTableField id="6" name="recommend" tableColumnId="6"/>
      <queryTableField id="7" name="feedback"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D9E32A4E-F1FB-462F-9F4A-E04ED352528F}" autoFormatId="16" applyNumberFormats="0" applyBorderFormats="0" applyFontFormats="0" applyPatternFormats="0" applyAlignmentFormats="0" applyWidthHeightFormats="0">
  <queryTableRefresh nextId="8">
    <queryTableFields count="7">
      <queryTableField id="1" name="customer_id" tableColumnId="1"/>
      <queryTableField id="2" name="age" tableColumnId="2"/>
      <queryTableField id="3" name="gender" tableColumnId="3"/>
      <queryTableField id="4" name="product_rating" tableColumnId="4"/>
      <queryTableField id="5" name="service_rating" tableColumnId="5"/>
      <queryTableField id="6" name="recommend" tableColumnId="6"/>
      <queryTableField id="7" name="feedback"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69441429-B917-48A6-A2BB-12C754B83B96}" autoFormatId="16" applyNumberFormats="0" applyBorderFormats="0" applyFontFormats="0" applyPatternFormats="0" applyAlignmentFormats="0" applyWidthHeightFormats="0">
  <queryTableRefresh nextId="8">
    <queryTableFields count="7">
      <queryTableField id="1" name="customer_id" tableColumnId="1"/>
      <queryTableField id="2" name="age" tableColumnId="2"/>
      <queryTableField id="3" name="gender" tableColumnId="3"/>
      <queryTableField id="4" name="product_rating" tableColumnId="4"/>
      <queryTableField id="5" name="service_rating" tableColumnId="5"/>
      <queryTableField id="6" name="recommend" tableColumnId="6"/>
      <queryTableField id="7" name="feedback"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319A4-9920-47BD-A04A-ACB7FDE66C3C}" name="customer_feedback_1" displayName="customer_feedback_1" ref="A1:G71" tableType="queryTable" totalsRowShown="0" headerRowDxfId="13">
  <autoFilter ref="A1:G71" xr:uid="{9E7319A4-9920-47BD-A04A-ACB7FDE66C3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38D8617-A044-4B64-B602-56888890DD65}" uniqueName="1" name="customer_id" queryTableFieldId="1"/>
    <tableColumn id="2" xr3:uid="{C1305C25-AFB8-46BB-9D8C-A5BC8257F97B}" uniqueName="2" name="age" queryTableFieldId="2"/>
    <tableColumn id="3" xr3:uid="{4131863B-C5A5-4A5F-A628-CB48F7ED3DB0}" uniqueName="3" name="gender" queryTableFieldId="3" dataDxfId="12"/>
    <tableColumn id="4" xr3:uid="{B32577F7-751E-4B38-A1F6-EDC5E5BC9BA0}" uniqueName="4" name="product_rating" queryTableFieldId="4"/>
    <tableColumn id="5" xr3:uid="{9B9F4764-C564-46AE-BE4E-2C5B10891869}" uniqueName="5" name="service_rating" queryTableFieldId="5" dataDxfId="11"/>
    <tableColumn id="6" xr3:uid="{B26A503E-59E6-4B42-A05D-274012EB325C}" uniqueName="6" name="recommend" queryTableFieldId="6" dataDxfId="10"/>
    <tableColumn id="7" xr3:uid="{EB095032-F8CB-4B37-930B-3D6026A2347D}" uniqueName="7" name="feedback" queryTableFieldId="7" dataDxfId="9"/>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E112E2-494E-41E3-8FB8-6E59630856F0}" name="customer_feedback_2" displayName="customer_feedback_2" ref="A1:G71" tableType="queryTable" totalsRowShown="0" headerRowDxfId="8">
  <sortState xmlns:xlrd2="http://schemas.microsoft.com/office/spreadsheetml/2017/richdata2" ref="A2:G71">
    <sortCondition ref="A2:A71"/>
  </sortState>
  <tableColumns count="7">
    <tableColumn id="1" xr3:uid="{0934D0B1-4A6B-491E-BCE2-A202CD8E5F84}" uniqueName="1" name="customer_id" queryTableFieldId="1"/>
    <tableColumn id="2" xr3:uid="{F512EBD8-FBF0-4164-B8DE-AD91A2C9482D}" uniqueName="2" name="age" queryTableFieldId="2"/>
    <tableColumn id="3" xr3:uid="{FF03F6EE-3535-4B4A-977F-A32CCA779378}" uniqueName="3" name="gender" queryTableFieldId="3" dataDxfId="7"/>
    <tableColumn id="4" xr3:uid="{EC59D1CB-DADB-4250-BE2E-A06A6D670E8B}" uniqueName="4" name="product_rating" queryTableFieldId="4"/>
    <tableColumn id="5" xr3:uid="{9E785E21-0884-4990-B457-A28456510145}" uniqueName="5" name="service_rating" queryTableFieldId="5"/>
    <tableColumn id="6" xr3:uid="{08D976B6-F643-4C42-B38A-A90FCB6BEAB2}" uniqueName="6" name="recommend" queryTableFieldId="6" dataDxfId="6"/>
    <tableColumn id="7" xr3:uid="{6B5821D4-EF61-4974-8CCC-BC333356501E}" uniqueName="7" name="feedback" queryTableFieldId="7" dataDxfId="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BF203F-02A6-4690-B4C7-E01A4CBB4E5D}" name="Append1" displayName="Append1" ref="A1:G141" tableType="queryTable" totalsRowShown="0" headerRowDxfId="4">
  <sortState xmlns:xlrd2="http://schemas.microsoft.com/office/spreadsheetml/2017/richdata2" ref="A2:G141">
    <sortCondition ref="A2:A141"/>
  </sortState>
  <tableColumns count="7">
    <tableColumn id="1" xr3:uid="{F1944558-1405-4EEB-BC3A-97E48724B35A}" uniqueName="1" name="customer_id" queryTableFieldId="1" dataDxfId="3"/>
    <tableColumn id="2" xr3:uid="{29F3E969-3175-49FF-A878-2992FF7012DD}" uniqueName="2" name="age" queryTableFieldId="2"/>
    <tableColumn id="3" xr3:uid="{D85719F7-0F01-41DC-ABF6-569A6F9DB7DF}" uniqueName="3" name="gender" queryTableFieldId="3" dataDxfId="2"/>
    <tableColumn id="4" xr3:uid="{E847E174-F661-4FCD-8F3A-FE54B43C5831}" uniqueName="4" name="product_rating" queryTableFieldId="4"/>
    <tableColumn id="5" xr3:uid="{DA0E94A0-F61A-4DB8-82F0-2BA39503E8F7}" uniqueName="5" name="service_rating" queryTableFieldId="5"/>
    <tableColumn id="6" xr3:uid="{14182B39-377C-4BD1-B2F9-EFE284453159}" uniqueName="6" name="recommend" queryTableFieldId="6" dataDxfId="1"/>
    <tableColumn id="7" xr3:uid="{75958A6A-80AA-4251-9676-E1F409F298DF}" uniqueName="7" name="feedback" queryTableFieldId="7" dataDxfId="0"/>
  </tableColumns>
  <tableStyleInfo showFirstColumn="0" showLastColumn="0" showRowStripes="0" showColumnStripes="0"/>
</table>
</file>

<file path=xl/theme/theme1.xml><?xml version="1.0" encoding="utf-8"?>
<a:theme xmlns:a="http://schemas.openxmlformats.org/drawingml/2006/main" name="Parcel">
  <a:themeElements>
    <a:clrScheme name="Custom 2">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threadedComments/threadedComment1.xml><?xml version="1.0" encoding="utf-8"?>
<ThreadedComments xmlns="http://schemas.microsoft.com/office/spreadsheetml/2018/threadedcomments" xmlns:x="http://schemas.openxmlformats.org/spreadsheetml/2006/main">
  <threadedComment ref="A1" dT="2023-09-25T15:52:39.70" personId="{FA28DBDA-C4CF-4CDF-A464-9D2224BE0A39}" id="{583A0368-ACEF-41CF-9DB2-0B9A78A76019}">
    <text>I merged the two tables in order to clean the data with the tools I know, as there is similar data in both. Then I sorted and filtered each column.</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9-25T15:43:27.88" personId="{FA28DBDA-C4CF-4CDF-A464-9D2224BE0A39}" id="{453DC5FE-FB3E-41AF-A9BC-F0F8F343C3F3}">
    <text>Given that the two tables had a lot of duplicates, I used the "UNIQUE" function first, in order to focus on the other problems more easily.</text>
  </threadedComment>
  <threadedComment ref="I2" dT="2023-09-25T15:50:59.16" personId="{FA28DBDA-C4CF-4CDF-A464-9D2224BE0A39}" id="{B4589898-893C-4038-AF11-926110D5FB4F}">
    <text>I fixed some missing values and inconsistencies to obtain a mostly clean dataset, with some duplicates still. I'm going to fix them in the next sheet to avoid cluttering this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3-09-25T16:15:48.77" personId="{FA28DBDA-C4CF-4CDF-A464-9D2224BE0A39}" id="{873D4C7C-F105-4658-BDF7-0F6370439BCB}">
    <text>I now have a clean dataset: I removed the last duplicates with the UNIQUE function after fixing the last issues. I also preferred using array references as, in case I need to change something, I can do it only once, hence reducing possible human mistakes.</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9-25T16:18:57.80" personId="{FA28DBDA-C4CF-4CDF-A464-9D2224BE0A39}" id="{B9190752-0D5F-45AD-B4A6-7168EC766E9F}">
    <text>I used some pivot tables to group some data and create visualisations in the "dashboard" sheet.</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3-09-25T16:40:37.75" personId="{FA28DBDA-C4CF-4CDF-A464-9D2224BE0A39}" id="{E5D5B15C-C370-4E0F-9A58-B4DFCAE7EA6B}">
    <text>I categorised the customers' feedback using ChatGPT to find the most common themes. I kept other columns like customer_id to have the correct reference for each feedback. Then I decided to analyse the content of each feedback to figure out how many positive and negative comments there were. In this way, I got more information about people's feelings and their level of loyalty. I transformed some data into booleans to use it with the FILTER function.</text>
  </threadedComment>
  <threadedComment ref="C1" dT="2023-09-25T16:45:05.29" personId="{FA28DBDA-C4CF-4CDF-A464-9D2224BE0A39}" id="{37EDD2B1-7E17-4540-BBBA-BA1F711679B1}">
    <text>I divided the customers' age into age groups as I considered them more meaningful for tailoring marketing strategies towards specific age ranges to better address their unique preferences and concerns.</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09-25T16:57:48.13" personId="{FA28DBDA-C4CF-4CDF-A464-9D2224BE0A39}" id="{790B1ADC-6923-45F7-AE78-6C98569BC868}">
    <text>I answered the questions and summarised data to have a better understanding of its patterns. I also checked if any errors remained in the dataset. Then, when I analysed the most common themes, I wanted to know which age group commented on each theme the most, in order to discover what preferences or concerns each age group had about the product. I chose to use a mode instead of an average because it gave more useful information about the frequency (how many people commented in a specific age group). The average can give useless information in this case as I could have clients in their 20s and in their 80s, obtaining an average of 60; however, focusing on people in their 60s, I wouldn't find people interested in my product. Thus, using the average, in this case, could lead me to the wrong target.</text>
  </threadedComment>
  <threadedComment ref="A2" dT="2023-09-25T17:31:37.77" personId="{FA28DBDA-C4CF-4CDF-A464-9D2224BE0A39}" id="{8EB4A210-943E-42D4-934E-F077CFE9444A}">
    <text>The distributions' visualisations are on the "dashboard" sheet.</text>
  </threadedComment>
  <threadedComment ref="C2" dT="2023-09-25T18:05:24.75" personId="{FA28DBDA-C4CF-4CDF-A464-9D2224BE0A39}" id="{208D2173-8012-4A37-ADCE-50C53DB278A5}">
    <text>I wanted to verify if there were significant differences in the amount of reviews between genders. Having more time, it would be interesting to analyse if other metrics are affected by gender.</text>
  </threadedComment>
  <threadedComment ref="A21" dT="2023-09-25T18:07:33.86" personId="{FA28DBDA-C4CF-4CDF-A464-9D2224BE0A39}" id="{113499A8-5E76-4F17-AD74-6B5FD2A226FE}">
    <text>Commented on this on the top row.</text>
  </threadedComment>
  <threadedComment ref="A25" dT="2023-09-25T18:07:59.44" personId="{FA28DBDA-C4CF-4CDF-A464-9D2224BE0A39}" id="{FB81E367-8C6D-4BB7-A223-40F6DB2DA583}">
    <text>Commented on this on the top row.</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94B88ED-EF20-4549-A331-A166860FEF0B}">
  <we:reference id="wa200005502" version="1.0.0.7" store="en-US" storeType="OMEX"/>
  <we:alternateReferences>
    <we:reference id="wa200005502" version="1.0.0.7" store="wa200005502" storeType="OMEX"/>
  </we:alternateReferences>
  <we:properties>
    <we:property name="docId" value="&quot;092de7b1-0625-41b9-ac82-5b49affd159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3.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37736-D960-43DC-A625-8F18D1A74C70}">
  <sheetPr codeName="Sheet1"/>
  <dimension ref="A1:U38"/>
  <sheetViews>
    <sheetView showGridLines="0" tabSelected="1" zoomScale="77" zoomScaleNormal="77" workbookViewId="0">
      <selection activeCell="U4" sqref="U4"/>
    </sheetView>
  </sheetViews>
  <sheetFormatPr defaultColWidth="0" defaultRowHeight="14.5" zeroHeight="1" x14ac:dyDescent="0.35"/>
  <cols>
    <col min="1" max="1" width="3.36328125" style="40" customWidth="1"/>
    <col min="2" max="21" width="8.7265625" style="40" customWidth="1"/>
    <col min="22" max="16384" width="8.7265625" style="40"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sheetData>
  <pageMargins left="0.7" right="0.7" top="0.75" bottom="0.75" header="0.3" footer="0.3"/>
  <pageSetup paperSize="9" scale="50" fitToWidth="0" fitToHeight="0"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477CB-7635-494B-A65B-5A101E177D46}">
  <sheetPr codeName="Sheet2"/>
  <dimension ref="A1:G71"/>
  <sheetViews>
    <sheetView workbookViewId="0">
      <pane ySplit="1" topLeftCell="A2" activePane="bottomLeft" state="frozen"/>
      <selection pane="bottomLeft" activeCell="A70" sqref="A70:XFD70"/>
    </sheetView>
  </sheetViews>
  <sheetFormatPr defaultRowHeight="14.5" x14ac:dyDescent="0.35"/>
  <cols>
    <col min="1" max="1" width="13.54296875" customWidth="1"/>
    <col min="2" max="2" width="6" customWidth="1"/>
    <col min="3" max="3" width="9" customWidth="1"/>
    <col min="4" max="4" width="15.7265625" customWidth="1"/>
    <col min="5" max="5" width="14.7265625" customWidth="1"/>
    <col min="6" max="6" width="49" customWidth="1"/>
    <col min="7" max="7" width="62.6328125" customWidth="1"/>
  </cols>
  <sheetData>
    <row r="1" spans="1:7" x14ac:dyDescent="0.35">
      <c r="A1" s="6" t="s">
        <v>0</v>
      </c>
      <c r="B1" s="6" t="s">
        <v>1</v>
      </c>
      <c r="C1" s="6" t="s">
        <v>2</v>
      </c>
      <c r="D1" s="6" t="s">
        <v>3</v>
      </c>
      <c r="E1" s="6" t="s">
        <v>4</v>
      </c>
      <c r="F1" s="6" t="s">
        <v>5</v>
      </c>
      <c r="G1" s="6" t="s">
        <v>6</v>
      </c>
    </row>
    <row r="2" spans="1:7" x14ac:dyDescent="0.35">
      <c r="A2">
        <v>1</v>
      </c>
      <c r="B2">
        <v>25</v>
      </c>
      <c r="C2" t="s">
        <v>7</v>
      </c>
      <c r="D2">
        <v>4</v>
      </c>
      <c r="E2" t="s">
        <v>8</v>
      </c>
      <c r="F2" t="s">
        <v>9</v>
      </c>
      <c r="G2" t="s">
        <v>10</v>
      </c>
    </row>
    <row r="3" spans="1:7" x14ac:dyDescent="0.35">
      <c r="A3">
        <v>2</v>
      </c>
      <c r="B3">
        <v>37</v>
      </c>
      <c r="C3" t="s">
        <v>11</v>
      </c>
      <c r="D3">
        <v>3</v>
      </c>
      <c r="E3" t="s">
        <v>12</v>
      </c>
      <c r="F3" t="s">
        <v>13</v>
      </c>
      <c r="G3" t="s">
        <v>14</v>
      </c>
    </row>
    <row r="4" spans="1:7" x14ac:dyDescent="0.35">
      <c r="A4">
        <v>3</v>
      </c>
      <c r="B4">
        <v>42</v>
      </c>
      <c r="C4" t="s">
        <v>7</v>
      </c>
      <c r="D4">
        <v>5</v>
      </c>
      <c r="E4" t="s">
        <v>15</v>
      </c>
      <c r="F4" t="s">
        <v>9</v>
      </c>
      <c r="G4" t="s">
        <v>16</v>
      </c>
    </row>
    <row r="5" spans="1:7" x14ac:dyDescent="0.35">
      <c r="A5">
        <v>4</v>
      </c>
      <c r="B5">
        <v>28</v>
      </c>
      <c r="C5" t="s">
        <v>7</v>
      </c>
      <c r="D5">
        <v>4</v>
      </c>
      <c r="E5" t="s">
        <v>8</v>
      </c>
      <c r="F5" t="s">
        <v>17</v>
      </c>
      <c r="G5" t="s">
        <v>18</v>
      </c>
    </row>
    <row r="6" spans="1:7" x14ac:dyDescent="0.35">
      <c r="A6">
        <v>5</v>
      </c>
      <c r="B6">
        <v>33</v>
      </c>
      <c r="C6" t="s">
        <v>19</v>
      </c>
      <c r="D6">
        <v>2</v>
      </c>
      <c r="E6" t="s">
        <v>20</v>
      </c>
      <c r="F6" t="s">
        <v>21</v>
      </c>
      <c r="G6" t="s">
        <v>22</v>
      </c>
    </row>
    <row r="7" spans="1:7" x14ac:dyDescent="0.35">
      <c r="A7">
        <v>6</v>
      </c>
      <c r="B7">
        <v>19</v>
      </c>
      <c r="C7" t="s">
        <v>7</v>
      </c>
      <c r="D7">
        <v>5</v>
      </c>
      <c r="E7" t="s">
        <v>8</v>
      </c>
      <c r="F7" t="s">
        <v>9</v>
      </c>
      <c r="G7" t="s">
        <v>23</v>
      </c>
    </row>
    <row r="8" spans="1:7" x14ac:dyDescent="0.35">
      <c r="A8">
        <v>7</v>
      </c>
      <c r="B8">
        <v>45</v>
      </c>
      <c r="C8" t="s">
        <v>11</v>
      </c>
      <c r="D8">
        <v>4</v>
      </c>
      <c r="E8" t="s">
        <v>15</v>
      </c>
      <c r="F8" t="s">
        <v>9</v>
      </c>
      <c r="G8" t="s">
        <v>24</v>
      </c>
    </row>
    <row r="9" spans="1:7" x14ac:dyDescent="0.35">
      <c r="A9">
        <v>8</v>
      </c>
      <c r="B9">
        <v>31</v>
      </c>
      <c r="C9" t="s">
        <v>7</v>
      </c>
      <c r="D9">
        <v>3</v>
      </c>
      <c r="E9" t="s">
        <v>12</v>
      </c>
      <c r="F9" t="s">
        <v>13</v>
      </c>
      <c r="G9" t="s">
        <v>25</v>
      </c>
    </row>
    <row r="10" spans="1:7" x14ac:dyDescent="0.35">
      <c r="A10">
        <v>9</v>
      </c>
      <c r="B10">
        <v>56</v>
      </c>
      <c r="C10" t="s">
        <v>7</v>
      </c>
      <c r="D10">
        <v>4</v>
      </c>
      <c r="E10" t="s">
        <v>9</v>
      </c>
      <c r="F10" t="s">
        <v>26</v>
      </c>
      <c r="G10" t="s">
        <v>22</v>
      </c>
    </row>
    <row r="11" spans="1:7" x14ac:dyDescent="0.35">
      <c r="A11">
        <v>2000</v>
      </c>
      <c r="B11">
        <v>22</v>
      </c>
      <c r="C11" t="s">
        <v>11</v>
      </c>
      <c r="D11">
        <v>2</v>
      </c>
      <c r="E11" t="s">
        <v>12</v>
      </c>
      <c r="F11" t="s">
        <v>13</v>
      </c>
      <c r="G11" t="s">
        <v>27</v>
      </c>
    </row>
    <row r="12" spans="1:7" x14ac:dyDescent="0.35">
      <c r="A12">
        <v>11</v>
      </c>
      <c r="B12">
        <v>29</v>
      </c>
      <c r="C12" t="s">
        <v>7</v>
      </c>
      <c r="D12">
        <v>5</v>
      </c>
      <c r="E12" t="s">
        <v>8</v>
      </c>
      <c r="F12" t="s">
        <v>9</v>
      </c>
      <c r="G12" t="s">
        <v>28</v>
      </c>
    </row>
    <row r="13" spans="1:7" x14ac:dyDescent="0.35">
      <c r="A13">
        <v>12</v>
      </c>
      <c r="B13">
        <v>38</v>
      </c>
      <c r="C13" t="s">
        <v>11</v>
      </c>
      <c r="D13">
        <v>4</v>
      </c>
      <c r="E13" t="s">
        <v>15</v>
      </c>
      <c r="F13" t="s">
        <v>9</v>
      </c>
      <c r="G13" t="s">
        <v>29</v>
      </c>
    </row>
    <row r="14" spans="1:7" x14ac:dyDescent="0.35">
      <c r="A14">
        <v>13</v>
      </c>
      <c r="B14">
        <v>27</v>
      </c>
      <c r="C14" t="s">
        <v>12</v>
      </c>
      <c r="D14">
        <v>3</v>
      </c>
      <c r="E14" t="s">
        <v>20</v>
      </c>
      <c r="F14" t="s">
        <v>13</v>
      </c>
      <c r="G14" t="s">
        <v>30</v>
      </c>
    </row>
    <row r="15" spans="1:7" x14ac:dyDescent="0.35">
      <c r="A15">
        <v>14</v>
      </c>
      <c r="B15">
        <v>41</v>
      </c>
      <c r="C15" t="s">
        <v>11</v>
      </c>
      <c r="D15">
        <v>4</v>
      </c>
      <c r="E15" t="s">
        <v>31</v>
      </c>
      <c r="F15" t="s">
        <v>9</v>
      </c>
      <c r="G15" t="s">
        <v>32</v>
      </c>
    </row>
    <row r="16" spans="1:7" x14ac:dyDescent="0.35">
      <c r="A16">
        <v>15</v>
      </c>
      <c r="B16">
        <v>24</v>
      </c>
      <c r="C16" t="s">
        <v>7</v>
      </c>
      <c r="D16">
        <v>3</v>
      </c>
      <c r="E16" t="s">
        <v>15</v>
      </c>
      <c r="F16" t="s">
        <v>13</v>
      </c>
      <c r="G16" t="s">
        <v>33</v>
      </c>
    </row>
    <row r="17" spans="1:7" x14ac:dyDescent="0.35">
      <c r="A17">
        <v>16</v>
      </c>
      <c r="B17">
        <v>34</v>
      </c>
      <c r="C17" t="s">
        <v>11</v>
      </c>
      <c r="D17">
        <v>5</v>
      </c>
      <c r="E17" t="s">
        <v>8</v>
      </c>
      <c r="F17" t="s">
        <v>9</v>
      </c>
      <c r="G17" t="s">
        <v>34</v>
      </c>
    </row>
    <row r="18" spans="1:7" x14ac:dyDescent="0.35">
      <c r="A18">
        <v>17</v>
      </c>
      <c r="B18">
        <v>26</v>
      </c>
      <c r="C18" t="s">
        <v>7</v>
      </c>
      <c r="D18">
        <v>4</v>
      </c>
      <c r="E18" t="s">
        <v>12</v>
      </c>
      <c r="F18" t="s">
        <v>9</v>
      </c>
      <c r="G18" t="s">
        <v>35</v>
      </c>
    </row>
    <row r="19" spans="1:7" x14ac:dyDescent="0.35">
      <c r="A19">
        <v>18</v>
      </c>
      <c r="B19">
        <v>39</v>
      </c>
      <c r="C19" t="s">
        <v>11</v>
      </c>
      <c r="D19">
        <v>3</v>
      </c>
      <c r="E19" t="s">
        <v>15</v>
      </c>
      <c r="F19" t="s">
        <v>13</v>
      </c>
      <c r="G19" t="s">
        <v>36</v>
      </c>
    </row>
    <row r="20" spans="1:7" x14ac:dyDescent="0.35">
      <c r="A20">
        <v>19</v>
      </c>
      <c r="B20">
        <v>30</v>
      </c>
      <c r="C20" t="s">
        <v>7</v>
      </c>
      <c r="D20">
        <v>4</v>
      </c>
      <c r="E20" t="s">
        <v>8</v>
      </c>
      <c r="F20" t="s">
        <v>9</v>
      </c>
      <c r="G20" t="s">
        <v>37</v>
      </c>
    </row>
    <row r="21" spans="1:7" x14ac:dyDescent="0.35">
      <c r="A21">
        <v>20</v>
      </c>
      <c r="B21">
        <v>23</v>
      </c>
      <c r="C21" t="s">
        <v>11</v>
      </c>
      <c r="D21">
        <v>5</v>
      </c>
      <c r="E21" t="s">
        <v>8</v>
      </c>
      <c r="F21" t="s">
        <v>9</v>
      </c>
      <c r="G21" t="s">
        <v>38</v>
      </c>
    </row>
    <row r="22" spans="1:7" x14ac:dyDescent="0.35">
      <c r="A22">
        <v>21</v>
      </c>
      <c r="B22">
        <v>32</v>
      </c>
      <c r="C22" t="s">
        <v>7</v>
      </c>
      <c r="D22">
        <v>3</v>
      </c>
      <c r="E22" t="s">
        <v>12</v>
      </c>
      <c r="F22" t="s">
        <v>13</v>
      </c>
      <c r="G22" t="s">
        <v>39</v>
      </c>
    </row>
    <row r="23" spans="1:7" x14ac:dyDescent="0.35">
      <c r="A23">
        <v>22</v>
      </c>
      <c r="B23">
        <v>43</v>
      </c>
      <c r="C23" t="s">
        <v>11</v>
      </c>
      <c r="D23">
        <v>2</v>
      </c>
      <c r="E23" t="s">
        <v>40</v>
      </c>
      <c r="F23" t="s">
        <v>13</v>
      </c>
      <c r="G23" t="s">
        <v>41</v>
      </c>
    </row>
    <row r="24" spans="1:7" x14ac:dyDescent="0.35">
      <c r="A24">
        <v>23</v>
      </c>
      <c r="B24">
        <v>21</v>
      </c>
      <c r="C24" t="s">
        <v>7</v>
      </c>
      <c r="D24">
        <v>5</v>
      </c>
      <c r="E24" t="s">
        <v>8</v>
      </c>
      <c r="F24" t="s">
        <v>9</v>
      </c>
      <c r="G24" t="s">
        <v>42</v>
      </c>
    </row>
    <row r="25" spans="1:7" x14ac:dyDescent="0.35">
      <c r="A25">
        <v>24</v>
      </c>
      <c r="B25">
        <v>35</v>
      </c>
      <c r="C25" t="s">
        <v>11</v>
      </c>
      <c r="D25">
        <v>4</v>
      </c>
      <c r="E25" t="s">
        <v>8</v>
      </c>
      <c r="F25" t="s">
        <v>9</v>
      </c>
      <c r="G25" t="s">
        <v>43</v>
      </c>
    </row>
    <row r="26" spans="1:7" x14ac:dyDescent="0.35">
      <c r="A26">
        <v>25</v>
      </c>
      <c r="B26">
        <v>44</v>
      </c>
      <c r="C26" t="s">
        <v>7</v>
      </c>
      <c r="D26">
        <v>4</v>
      </c>
      <c r="E26" t="s">
        <v>15</v>
      </c>
      <c r="F26" t="s">
        <v>9</v>
      </c>
      <c r="G26" t="s">
        <v>44</v>
      </c>
    </row>
    <row r="27" spans="1:7" x14ac:dyDescent="0.35">
      <c r="A27">
        <v>26</v>
      </c>
      <c r="B27">
        <v>20</v>
      </c>
      <c r="C27" t="s">
        <v>11</v>
      </c>
      <c r="D27">
        <v>2</v>
      </c>
      <c r="E27" t="s">
        <v>20</v>
      </c>
      <c r="F27" t="s">
        <v>13</v>
      </c>
      <c r="G27" t="s">
        <v>45</v>
      </c>
    </row>
    <row r="28" spans="1:7" x14ac:dyDescent="0.35">
      <c r="A28">
        <v>27</v>
      </c>
      <c r="B28">
        <v>50</v>
      </c>
      <c r="C28" t="s">
        <v>7</v>
      </c>
      <c r="D28">
        <v>3</v>
      </c>
      <c r="E28" t="s">
        <v>12</v>
      </c>
      <c r="F28" t="s">
        <v>13</v>
      </c>
      <c r="G28" t="s">
        <v>46</v>
      </c>
    </row>
    <row r="29" spans="1:7" x14ac:dyDescent="0.35">
      <c r="A29">
        <v>28</v>
      </c>
      <c r="B29">
        <v>36</v>
      </c>
      <c r="C29" t="s">
        <v>11</v>
      </c>
      <c r="D29">
        <v>4</v>
      </c>
      <c r="E29" t="s">
        <v>15</v>
      </c>
      <c r="F29" t="s">
        <v>9</v>
      </c>
      <c r="G29" t="s">
        <v>47</v>
      </c>
    </row>
    <row r="30" spans="1:7" x14ac:dyDescent="0.35">
      <c r="A30">
        <v>29</v>
      </c>
      <c r="B30">
        <v>48</v>
      </c>
      <c r="C30" t="s">
        <v>7</v>
      </c>
      <c r="D30">
        <v>5</v>
      </c>
      <c r="E30" t="s">
        <v>8</v>
      </c>
      <c r="F30" t="s">
        <v>9</v>
      </c>
      <c r="G30" t="s">
        <v>22</v>
      </c>
    </row>
    <row r="31" spans="1:7" x14ac:dyDescent="0.35">
      <c r="A31">
        <v>30</v>
      </c>
      <c r="B31">
        <v>40</v>
      </c>
      <c r="C31" t="s">
        <v>11</v>
      </c>
      <c r="D31">
        <v>4</v>
      </c>
      <c r="E31" t="s">
        <v>8</v>
      </c>
      <c r="F31" t="s">
        <v>9</v>
      </c>
      <c r="G31" t="s">
        <v>48</v>
      </c>
    </row>
    <row r="32" spans="1:7" x14ac:dyDescent="0.35">
      <c r="A32">
        <v>31</v>
      </c>
      <c r="B32">
        <v>22</v>
      </c>
      <c r="C32" t="s">
        <v>7</v>
      </c>
      <c r="D32">
        <v>3</v>
      </c>
      <c r="E32" t="s">
        <v>15</v>
      </c>
      <c r="F32" t="s">
        <v>13</v>
      </c>
      <c r="G32" t="s">
        <v>49</v>
      </c>
    </row>
    <row r="33" spans="1:7" x14ac:dyDescent="0.35">
      <c r="A33">
        <v>32</v>
      </c>
      <c r="B33">
        <v>27</v>
      </c>
      <c r="C33" t="s">
        <v>11</v>
      </c>
      <c r="D33">
        <v>4</v>
      </c>
      <c r="E33" t="s">
        <v>15</v>
      </c>
      <c r="F33" t="s">
        <v>9</v>
      </c>
      <c r="G33" t="s">
        <v>50</v>
      </c>
    </row>
    <row r="34" spans="1:7" x14ac:dyDescent="0.35">
      <c r="A34">
        <v>33</v>
      </c>
      <c r="B34">
        <v>47</v>
      </c>
      <c r="C34" t="s">
        <v>7</v>
      </c>
      <c r="D34">
        <v>2</v>
      </c>
      <c r="E34" t="s">
        <v>20</v>
      </c>
      <c r="F34" t="s">
        <v>13</v>
      </c>
      <c r="G34" t="s">
        <v>51</v>
      </c>
    </row>
    <row r="35" spans="1:7" x14ac:dyDescent="0.35">
      <c r="A35">
        <v>34</v>
      </c>
      <c r="B35">
        <v>33</v>
      </c>
      <c r="C35" t="s">
        <v>11</v>
      </c>
      <c r="D35">
        <v>5</v>
      </c>
      <c r="E35" t="s">
        <v>15</v>
      </c>
      <c r="F35" t="s">
        <v>9</v>
      </c>
      <c r="G35" t="s">
        <v>52</v>
      </c>
    </row>
    <row r="36" spans="1:7" x14ac:dyDescent="0.35">
      <c r="A36">
        <v>1</v>
      </c>
      <c r="B36">
        <v>25</v>
      </c>
      <c r="C36" t="s">
        <v>7</v>
      </c>
      <c r="D36">
        <v>4</v>
      </c>
      <c r="E36" t="s">
        <v>8</v>
      </c>
      <c r="F36" t="s">
        <v>9</v>
      </c>
      <c r="G36" t="s">
        <v>10</v>
      </c>
    </row>
    <row r="37" spans="1:7" x14ac:dyDescent="0.35">
      <c r="A37">
        <v>2</v>
      </c>
      <c r="B37">
        <v>37</v>
      </c>
      <c r="C37" t="s">
        <v>11</v>
      </c>
      <c r="D37">
        <v>3</v>
      </c>
      <c r="E37" t="s">
        <v>12</v>
      </c>
      <c r="F37" t="s">
        <v>13</v>
      </c>
      <c r="G37" t="s">
        <v>53</v>
      </c>
    </row>
    <row r="38" spans="1:7" x14ac:dyDescent="0.35">
      <c r="A38">
        <v>3</v>
      </c>
      <c r="B38">
        <v>42</v>
      </c>
      <c r="C38" t="s">
        <v>7</v>
      </c>
      <c r="D38">
        <v>5</v>
      </c>
      <c r="E38" t="s">
        <v>15</v>
      </c>
      <c r="F38" t="s">
        <v>9</v>
      </c>
      <c r="G38" t="s">
        <v>54</v>
      </c>
    </row>
    <row r="39" spans="1:7" x14ac:dyDescent="0.35">
      <c r="A39">
        <v>4</v>
      </c>
      <c r="B39">
        <v>28</v>
      </c>
      <c r="C39" t="s">
        <v>7</v>
      </c>
      <c r="D39">
        <v>4</v>
      </c>
      <c r="E39" t="s">
        <v>8</v>
      </c>
      <c r="F39" t="s">
        <v>9</v>
      </c>
      <c r="G39" t="s">
        <v>18</v>
      </c>
    </row>
    <row r="40" spans="1:7" x14ac:dyDescent="0.35">
      <c r="A40">
        <v>5</v>
      </c>
      <c r="B40">
        <v>33</v>
      </c>
      <c r="C40" t="s">
        <v>11</v>
      </c>
      <c r="D40">
        <v>2</v>
      </c>
      <c r="E40" t="s">
        <v>20</v>
      </c>
      <c r="F40" t="s">
        <v>13</v>
      </c>
      <c r="G40" t="s">
        <v>21</v>
      </c>
    </row>
    <row r="41" spans="1:7" x14ac:dyDescent="0.35">
      <c r="A41">
        <v>6</v>
      </c>
      <c r="B41">
        <v>19</v>
      </c>
      <c r="C41" t="s">
        <v>7</v>
      </c>
      <c r="D41">
        <v>5</v>
      </c>
      <c r="E41" t="s">
        <v>8</v>
      </c>
      <c r="F41" t="s">
        <v>9</v>
      </c>
      <c r="G41" t="s">
        <v>23</v>
      </c>
    </row>
    <row r="42" spans="1:7" x14ac:dyDescent="0.35">
      <c r="A42">
        <v>7</v>
      </c>
      <c r="B42">
        <v>45</v>
      </c>
      <c r="C42" t="s">
        <v>11</v>
      </c>
      <c r="D42">
        <v>4</v>
      </c>
      <c r="E42" t="s">
        <v>15</v>
      </c>
      <c r="F42" t="s">
        <v>9</v>
      </c>
      <c r="G42" t="s">
        <v>24</v>
      </c>
    </row>
    <row r="43" spans="1:7" x14ac:dyDescent="0.35">
      <c r="A43">
        <v>8</v>
      </c>
      <c r="B43">
        <v>31</v>
      </c>
      <c r="C43" t="s">
        <v>7</v>
      </c>
      <c r="D43">
        <v>3</v>
      </c>
      <c r="E43" t="s">
        <v>12</v>
      </c>
      <c r="F43" t="s">
        <v>13</v>
      </c>
      <c r="G43" t="s">
        <v>25</v>
      </c>
    </row>
    <row r="44" spans="1:7" x14ac:dyDescent="0.35">
      <c r="A44">
        <v>9</v>
      </c>
      <c r="B44">
        <v>56</v>
      </c>
      <c r="C44" t="s">
        <v>7</v>
      </c>
      <c r="D44">
        <v>4</v>
      </c>
      <c r="E44" t="s">
        <v>15</v>
      </c>
      <c r="F44" t="s">
        <v>9</v>
      </c>
      <c r="G44" t="s">
        <v>26</v>
      </c>
    </row>
    <row r="45" spans="1:7" x14ac:dyDescent="0.35">
      <c r="A45">
        <v>10</v>
      </c>
      <c r="B45">
        <v>22</v>
      </c>
      <c r="C45" t="s">
        <v>11</v>
      </c>
      <c r="D45">
        <v>2</v>
      </c>
      <c r="E45" t="s">
        <v>12</v>
      </c>
      <c r="F45" t="s">
        <v>13</v>
      </c>
      <c r="G45" t="s">
        <v>27</v>
      </c>
    </row>
    <row r="46" spans="1:7" x14ac:dyDescent="0.35">
      <c r="A46">
        <v>11</v>
      </c>
      <c r="B46">
        <v>29</v>
      </c>
      <c r="C46" t="s">
        <v>7</v>
      </c>
      <c r="D46">
        <v>5</v>
      </c>
      <c r="E46" t="s">
        <v>8</v>
      </c>
      <c r="F46" t="s">
        <v>9</v>
      </c>
      <c r="G46" t="s">
        <v>28</v>
      </c>
    </row>
    <row r="47" spans="1:7" x14ac:dyDescent="0.35">
      <c r="A47">
        <v>12</v>
      </c>
      <c r="B47">
        <v>38</v>
      </c>
      <c r="C47" t="s">
        <v>11</v>
      </c>
      <c r="D47">
        <v>4</v>
      </c>
      <c r="E47" t="s">
        <v>15</v>
      </c>
      <c r="F47" t="s">
        <v>9</v>
      </c>
      <c r="G47" t="s">
        <v>29</v>
      </c>
    </row>
    <row r="48" spans="1:7" x14ac:dyDescent="0.35">
      <c r="A48">
        <v>13</v>
      </c>
      <c r="B48">
        <v>27</v>
      </c>
      <c r="C48" t="s">
        <v>7</v>
      </c>
      <c r="D48">
        <v>3</v>
      </c>
      <c r="E48" t="s">
        <v>20</v>
      </c>
      <c r="F48" t="s">
        <v>13</v>
      </c>
      <c r="G48" t="s">
        <v>30</v>
      </c>
    </row>
    <row r="49" spans="1:7" x14ac:dyDescent="0.35">
      <c r="A49">
        <v>14</v>
      </c>
      <c r="B49">
        <v>41</v>
      </c>
      <c r="C49" t="s">
        <v>11</v>
      </c>
      <c r="D49">
        <v>4</v>
      </c>
      <c r="E49" t="s">
        <v>8</v>
      </c>
      <c r="F49" t="s">
        <v>9</v>
      </c>
      <c r="G49" t="s">
        <v>32</v>
      </c>
    </row>
    <row r="50" spans="1:7" x14ac:dyDescent="0.35">
      <c r="A50">
        <v>15</v>
      </c>
      <c r="B50">
        <v>24</v>
      </c>
      <c r="C50" t="s">
        <v>7</v>
      </c>
      <c r="D50">
        <v>3</v>
      </c>
      <c r="E50" t="s">
        <v>15</v>
      </c>
      <c r="F50" t="s">
        <v>13</v>
      </c>
      <c r="G50" t="s">
        <v>33</v>
      </c>
    </row>
    <row r="51" spans="1:7" x14ac:dyDescent="0.35">
      <c r="A51">
        <v>16</v>
      </c>
      <c r="B51">
        <v>34</v>
      </c>
      <c r="C51" t="s">
        <v>11</v>
      </c>
      <c r="D51">
        <v>5</v>
      </c>
      <c r="E51" t="s">
        <v>8</v>
      </c>
      <c r="F51" t="s">
        <v>9</v>
      </c>
      <c r="G51" t="s">
        <v>34</v>
      </c>
    </row>
    <row r="52" spans="1:7" x14ac:dyDescent="0.35">
      <c r="A52">
        <v>17</v>
      </c>
      <c r="B52">
        <v>26</v>
      </c>
      <c r="C52" t="s">
        <v>7</v>
      </c>
      <c r="D52">
        <v>4</v>
      </c>
      <c r="E52" t="s">
        <v>12</v>
      </c>
      <c r="F52" t="s">
        <v>9</v>
      </c>
      <c r="G52" t="s">
        <v>35</v>
      </c>
    </row>
    <row r="53" spans="1:7" x14ac:dyDescent="0.35">
      <c r="A53">
        <v>18</v>
      </c>
      <c r="B53">
        <v>39</v>
      </c>
      <c r="C53" t="s">
        <v>11</v>
      </c>
      <c r="D53">
        <v>3</v>
      </c>
      <c r="E53" t="s">
        <v>15</v>
      </c>
      <c r="F53" t="s">
        <v>13</v>
      </c>
      <c r="G53" t="s">
        <v>55</v>
      </c>
    </row>
    <row r="54" spans="1:7" x14ac:dyDescent="0.35">
      <c r="A54">
        <v>19</v>
      </c>
      <c r="B54">
        <v>30</v>
      </c>
      <c r="C54" t="s">
        <v>7</v>
      </c>
      <c r="D54">
        <v>4</v>
      </c>
      <c r="E54" t="s">
        <v>8</v>
      </c>
      <c r="F54" t="s">
        <v>9</v>
      </c>
      <c r="G54" t="s">
        <v>37</v>
      </c>
    </row>
    <row r="55" spans="1:7" x14ac:dyDescent="0.35">
      <c r="A55">
        <v>20</v>
      </c>
      <c r="B55">
        <v>23</v>
      </c>
      <c r="C55" t="s">
        <v>11</v>
      </c>
      <c r="D55">
        <v>5</v>
      </c>
      <c r="E55" t="s">
        <v>8</v>
      </c>
      <c r="F55" t="s">
        <v>9</v>
      </c>
      <c r="G55" t="s">
        <v>38</v>
      </c>
    </row>
    <row r="56" spans="1:7" x14ac:dyDescent="0.35">
      <c r="A56">
        <v>21</v>
      </c>
      <c r="B56">
        <v>32</v>
      </c>
      <c r="C56" t="s">
        <v>7</v>
      </c>
      <c r="D56">
        <v>3</v>
      </c>
      <c r="E56" t="s">
        <v>12</v>
      </c>
      <c r="F56" t="s">
        <v>13</v>
      </c>
      <c r="G56" t="s">
        <v>39</v>
      </c>
    </row>
    <row r="57" spans="1:7" x14ac:dyDescent="0.35">
      <c r="A57">
        <v>22</v>
      </c>
      <c r="B57">
        <v>43</v>
      </c>
      <c r="C57" t="s">
        <v>11</v>
      </c>
      <c r="D57">
        <v>2</v>
      </c>
      <c r="E57" t="s">
        <v>40</v>
      </c>
      <c r="F57" t="s">
        <v>13</v>
      </c>
      <c r="G57" t="s">
        <v>41</v>
      </c>
    </row>
    <row r="58" spans="1:7" x14ac:dyDescent="0.35">
      <c r="A58">
        <v>23</v>
      </c>
      <c r="B58">
        <v>21</v>
      </c>
      <c r="C58" t="s">
        <v>7</v>
      </c>
      <c r="D58">
        <v>5</v>
      </c>
      <c r="E58" t="s">
        <v>8</v>
      </c>
      <c r="F58" t="s">
        <v>9</v>
      </c>
      <c r="G58" t="s">
        <v>42</v>
      </c>
    </row>
    <row r="59" spans="1:7" x14ac:dyDescent="0.35">
      <c r="A59">
        <v>24</v>
      </c>
      <c r="B59">
        <v>35</v>
      </c>
      <c r="C59" t="s">
        <v>11</v>
      </c>
      <c r="D59">
        <v>4</v>
      </c>
      <c r="E59" t="s">
        <v>8</v>
      </c>
      <c r="F59" t="s">
        <v>9</v>
      </c>
      <c r="G59" t="s">
        <v>56</v>
      </c>
    </row>
    <row r="60" spans="1:7" x14ac:dyDescent="0.35">
      <c r="A60">
        <v>25</v>
      </c>
      <c r="B60">
        <v>44</v>
      </c>
      <c r="C60" t="s">
        <v>7</v>
      </c>
      <c r="D60">
        <v>4</v>
      </c>
      <c r="E60" t="s">
        <v>15</v>
      </c>
      <c r="F60" t="s">
        <v>9</v>
      </c>
      <c r="G60" t="s">
        <v>44</v>
      </c>
    </row>
    <row r="61" spans="1:7" x14ac:dyDescent="0.35">
      <c r="A61">
        <v>26</v>
      </c>
      <c r="B61">
        <v>20</v>
      </c>
      <c r="C61" t="s">
        <v>11</v>
      </c>
      <c r="D61">
        <v>2</v>
      </c>
      <c r="E61" t="s">
        <v>20</v>
      </c>
      <c r="F61" t="s">
        <v>13</v>
      </c>
      <c r="G61" t="s">
        <v>45</v>
      </c>
    </row>
    <row r="62" spans="1:7" x14ac:dyDescent="0.35">
      <c r="A62">
        <v>27</v>
      </c>
      <c r="B62">
        <v>50</v>
      </c>
      <c r="C62" t="s">
        <v>7</v>
      </c>
      <c r="D62">
        <v>3</v>
      </c>
      <c r="E62" t="s">
        <v>12</v>
      </c>
      <c r="F62" t="s">
        <v>13</v>
      </c>
      <c r="G62" t="s">
        <v>46</v>
      </c>
    </row>
    <row r="63" spans="1:7" x14ac:dyDescent="0.35">
      <c r="A63">
        <v>28</v>
      </c>
      <c r="B63">
        <v>36</v>
      </c>
      <c r="C63" t="s">
        <v>11</v>
      </c>
      <c r="D63">
        <v>4</v>
      </c>
      <c r="E63" t="s">
        <v>15</v>
      </c>
      <c r="F63" t="s">
        <v>9</v>
      </c>
      <c r="G63" t="s">
        <v>47</v>
      </c>
    </row>
    <row r="64" spans="1:7" x14ac:dyDescent="0.35">
      <c r="A64">
        <v>29</v>
      </c>
      <c r="B64">
        <v>48</v>
      </c>
      <c r="C64" t="s">
        <v>7</v>
      </c>
      <c r="D64">
        <v>5</v>
      </c>
      <c r="E64" t="s">
        <v>8</v>
      </c>
      <c r="F64" t="s">
        <v>9</v>
      </c>
      <c r="G64" t="s">
        <v>57</v>
      </c>
    </row>
    <row r="65" spans="1:7" x14ac:dyDescent="0.35">
      <c r="A65">
        <v>30</v>
      </c>
      <c r="B65">
        <v>40</v>
      </c>
      <c r="C65" t="s">
        <v>11</v>
      </c>
      <c r="D65">
        <v>4</v>
      </c>
      <c r="E65" t="s">
        <v>8</v>
      </c>
      <c r="F65" t="s">
        <v>9</v>
      </c>
      <c r="G65" t="s">
        <v>48</v>
      </c>
    </row>
    <row r="66" spans="1:7" x14ac:dyDescent="0.35">
      <c r="A66">
        <v>31</v>
      </c>
      <c r="B66">
        <v>22</v>
      </c>
      <c r="C66" t="s">
        <v>7</v>
      </c>
      <c r="D66">
        <v>3</v>
      </c>
      <c r="E66" t="s">
        <v>15</v>
      </c>
      <c r="F66" t="s">
        <v>13</v>
      </c>
      <c r="G66" t="s">
        <v>49</v>
      </c>
    </row>
    <row r="67" spans="1:7" x14ac:dyDescent="0.35">
      <c r="A67">
        <v>32</v>
      </c>
      <c r="B67">
        <v>27</v>
      </c>
      <c r="C67" t="s">
        <v>11</v>
      </c>
      <c r="D67">
        <v>4</v>
      </c>
      <c r="E67" t="s">
        <v>15</v>
      </c>
      <c r="F67" t="s">
        <v>9</v>
      </c>
      <c r="G67" t="s">
        <v>50</v>
      </c>
    </row>
    <row r="68" spans="1:7" x14ac:dyDescent="0.35">
      <c r="A68">
        <v>33</v>
      </c>
      <c r="B68">
        <v>47</v>
      </c>
      <c r="C68" t="s">
        <v>7</v>
      </c>
      <c r="D68">
        <v>2</v>
      </c>
      <c r="E68" t="s">
        <v>20</v>
      </c>
      <c r="F68" t="s">
        <v>13</v>
      </c>
      <c r="G68" t="s">
        <v>51</v>
      </c>
    </row>
    <row r="69" spans="1:7" x14ac:dyDescent="0.35">
      <c r="A69">
        <v>34</v>
      </c>
      <c r="B69">
        <v>33</v>
      </c>
      <c r="C69" t="s">
        <v>11</v>
      </c>
      <c r="D69">
        <v>5</v>
      </c>
      <c r="E69" t="s">
        <v>15</v>
      </c>
      <c r="F69" t="s">
        <v>9</v>
      </c>
      <c r="G69" t="s">
        <v>52</v>
      </c>
    </row>
    <row r="70" spans="1:7" x14ac:dyDescent="0.35">
      <c r="A70">
        <v>35</v>
      </c>
      <c r="B70">
        <v>24</v>
      </c>
      <c r="C70" t="s">
        <v>11</v>
      </c>
      <c r="D70">
        <v>6</v>
      </c>
      <c r="E70" t="s">
        <v>58</v>
      </c>
      <c r="F70" t="s">
        <v>9</v>
      </c>
      <c r="G70" t="s">
        <v>59</v>
      </c>
    </row>
    <row r="71" spans="1:7" x14ac:dyDescent="0.35">
      <c r="A71">
        <v>36</v>
      </c>
      <c r="B71">
        <v>27</v>
      </c>
      <c r="C71" t="s">
        <v>7</v>
      </c>
      <c r="D71">
        <v>2</v>
      </c>
      <c r="E71" t="s">
        <v>20</v>
      </c>
      <c r="F71" t="s">
        <v>13</v>
      </c>
      <c r="G71"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9E937-5839-4D51-84E4-EC12F6C0BA3C}">
  <sheetPr codeName="Sheet3"/>
  <dimension ref="A1:G71"/>
  <sheetViews>
    <sheetView workbookViewId="0">
      <pane ySplit="1" topLeftCell="A2" activePane="bottomLeft" state="frozen"/>
      <selection pane="bottomLeft" activeCell="A70" sqref="A70:XFD70"/>
    </sheetView>
  </sheetViews>
  <sheetFormatPr defaultRowHeight="14.5" x14ac:dyDescent="0.35"/>
  <cols>
    <col min="1" max="1" width="13.54296875" customWidth="1"/>
    <col min="2" max="2" width="6" customWidth="1"/>
    <col min="3" max="3" width="9" customWidth="1"/>
    <col min="4" max="4" width="15.7265625" customWidth="1"/>
    <col min="5" max="5" width="14.7265625" customWidth="1"/>
    <col min="6" max="6" width="13.453125" customWidth="1"/>
    <col min="7" max="7" width="62.6328125" customWidth="1"/>
  </cols>
  <sheetData>
    <row r="1" spans="1:7" x14ac:dyDescent="0.35">
      <c r="A1" s="6" t="s">
        <v>0</v>
      </c>
      <c r="B1" s="6" t="s">
        <v>1</v>
      </c>
      <c r="C1" s="6" t="s">
        <v>2</v>
      </c>
      <c r="D1" s="6" t="s">
        <v>3</v>
      </c>
      <c r="E1" s="6" t="s">
        <v>4</v>
      </c>
      <c r="F1" s="6" t="s">
        <v>5</v>
      </c>
      <c r="G1" s="6" t="s">
        <v>6</v>
      </c>
    </row>
    <row r="2" spans="1:7" x14ac:dyDescent="0.35">
      <c r="A2">
        <v>1</v>
      </c>
      <c r="B2">
        <v>25</v>
      </c>
      <c r="C2" t="s">
        <v>7</v>
      </c>
      <c r="D2">
        <v>4</v>
      </c>
      <c r="E2">
        <v>5</v>
      </c>
      <c r="F2" t="s">
        <v>9</v>
      </c>
      <c r="G2" t="s">
        <v>10</v>
      </c>
    </row>
    <row r="3" spans="1:7" x14ac:dyDescent="0.35">
      <c r="A3">
        <v>1</v>
      </c>
      <c r="B3">
        <v>25</v>
      </c>
      <c r="C3" t="s">
        <v>7</v>
      </c>
      <c r="D3">
        <v>4</v>
      </c>
      <c r="E3">
        <v>5</v>
      </c>
      <c r="F3" t="s">
        <v>9</v>
      </c>
      <c r="G3" t="s">
        <v>10</v>
      </c>
    </row>
    <row r="4" spans="1:7" x14ac:dyDescent="0.35">
      <c r="A4">
        <v>2</v>
      </c>
      <c r="B4">
        <v>37</v>
      </c>
      <c r="C4" t="s">
        <v>11</v>
      </c>
      <c r="D4">
        <v>3</v>
      </c>
      <c r="E4">
        <v>3</v>
      </c>
      <c r="F4" t="s">
        <v>13</v>
      </c>
      <c r="G4" t="s">
        <v>53</v>
      </c>
    </row>
    <row r="5" spans="1:7" x14ac:dyDescent="0.35">
      <c r="A5">
        <v>2</v>
      </c>
      <c r="B5">
        <v>37</v>
      </c>
      <c r="C5" t="s">
        <v>11</v>
      </c>
      <c r="D5">
        <v>3</v>
      </c>
      <c r="E5">
        <v>3</v>
      </c>
      <c r="F5" t="s">
        <v>13</v>
      </c>
      <c r="G5" t="s">
        <v>53</v>
      </c>
    </row>
    <row r="6" spans="1:7" x14ac:dyDescent="0.35">
      <c r="A6">
        <v>3</v>
      </c>
      <c r="B6">
        <v>42</v>
      </c>
      <c r="C6" t="s">
        <v>7</v>
      </c>
      <c r="D6">
        <v>5</v>
      </c>
      <c r="E6">
        <v>4</v>
      </c>
      <c r="F6" t="s">
        <v>9</v>
      </c>
      <c r="G6" t="s">
        <v>54</v>
      </c>
    </row>
    <row r="7" spans="1:7" x14ac:dyDescent="0.35">
      <c r="A7">
        <v>3</v>
      </c>
      <c r="B7">
        <v>42</v>
      </c>
      <c r="C7" t="s">
        <v>7</v>
      </c>
      <c r="D7">
        <v>5</v>
      </c>
      <c r="E7">
        <v>4</v>
      </c>
      <c r="F7" t="s">
        <v>9</v>
      </c>
      <c r="G7" t="s">
        <v>54</v>
      </c>
    </row>
    <row r="8" spans="1:7" x14ac:dyDescent="0.35">
      <c r="A8">
        <v>4</v>
      </c>
      <c r="B8">
        <v>28</v>
      </c>
      <c r="C8" t="s">
        <v>7</v>
      </c>
      <c r="D8">
        <v>4</v>
      </c>
      <c r="E8">
        <v>5</v>
      </c>
      <c r="F8" t="s">
        <v>9</v>
      </c>
      <c r="G8" t="s">
        <v>18</v>
      </c>
    </row>
    <row r="9" spans="1:7" x14ac:dyDescent="0.35">
      <c r="A9">
        <v>4</v>
      </c>
      <c r="B9">
        <v>28</v>
      </c>
      <c r="C9" t="s">
        <v>7</v>
      </c>
      <c r="D9">
        <v>4</v>
      </c>
      <c r="E9">
        <v>5</v>
      </c>
      <c r="F9" t="s">
        <v>9</v>
      </c>
      <c r="G9" t="s">
        <v>18</v>
      </c>
    </row>
    <row r="10" spans="1:7" x14ac:dyDescent="0.35">
      <c r="A10">
        <v>5</v>
      </c>
      <c r="B10">
        <v>33</v>
      </c>
      <c r="C10" t="s">
        <v>11</v>
      </c>
      <c r="D10">
        <v>2</v>
      </c>
      <c r="E10">
        <v>2</v>
      </c>
      <c r="F10" t="s">
        <v>13</v>
      </c>
      <c r="G10" t="s">
        <v>21</v>
      </c>
    </row>
    <row r="11" spans="1:7" x14ac:dyDescent="0.35">
      <c r="A11">
        <v>5</v>
      </c>
      <c r="B11">
        <v>33</v>
      </c>
      <c r="C11" t="s">
        <v>11</v>
      </c>
      <c r="D11">
        <v>2</v>
      </c>
      <c r="E11">
        <v>2</v>
      </c>
      <c r="F11" t="s">
        <v>13</v>
      </c>
      <c r="G11" t="s">
        <v>21</v>
      </c>
    </row>
    <row r="12" spans="1:7" x14ac:dyDescent="0.35">
      <c r="A12">
        <v>6</v>
      </c>
      <c r="B12">
        <v>19</v>
      </c>
      <c r="C12" t="s">
        <v>7</v>
      </c>
      <c r="D12">
        <v>5</v>
      </c>
      <c r="E12">
        <v>5</v>
      </c>
      <c r="F12" t="s">
        <v>9</v>
      </c>
      <c r="G12" t="s">
        <v>23</v>
      </c>
    </row>
    <row r="13" spans="1:7" x14ac:dyDescent="0.35">
      <c r="A13">
        <v>6</v>
      </c>
      <c r="B13">
        <v>19</v>
      </c>
      <c r="C13" t="s">
        <v>7</v>
      </c>
      <c r="D13">
        <v>5</v>
      </c>
      <c r="E13">
        <v>5</v>
      </c>
      <c r="F13" t="s">
        <v>9</v>
      </c>
      <c r="G13" t="s">
        <v>23</v>
      </c>
    </row>
    <row r="14" spans="1:7" x14ac:dyDescent="0.35">
      <c r="A14">
        <v>7</v>
      </c>
      <c r="B14">
        <v>45</v>
      </c>
      <c r="C14" t="s">
        <v>11</v>
      </c>
      <c r="D14">
        <v>4</v>
      </c>
      <c r="E14">
        <v>4</v>
      </c>
      <c r="F14" t="s">
        <v>9</v>
      </c>
      <c r="G14" t="s">
        <v>24</v>
      </c>
    </row>
    <row r="15" spans="1:7" x14ac:dyDescent="0.35">
      <c r="A15">
        <v>7</v>
      </c>
      <c r="B15">
        <v>45</v>
      </c>
      <c r="C15" t="s">
        <v>11</v>
      </c>
      <c r="D15">
        <v>4</v>
      </c>
      <c r="E15">
        <v>4</v>
      </c>
      <c r="F15" t="s">
        <v>9</v>
      </c>
      <c r="G15" t="s">
        <v>24</v>
      </c>
    </row>
    <row r="16" spans="1:7" x14ac:dyDescent="0.35">
      <c r="A16">
        <v>8</v>
      </c>
      <c r="B16">
        <v>31</v>
      </c>
      <c r="C16" t="s">
        <v>7</v>
      </c>
      <c r="D16">
        <v>3</v>
      </c>
      <c r="E16">
        <v>3</v>
      </c>
      <c r="F16" t="s">
        <v>13</v>
      </c>
      <c r="G16" t="s">
        <v>25</v>
      </c>
    </row>
    <row r="17" spans="1:7" x14ac:dyDescent="0.35">
      <c r="A17">
        <v>8</v>
      </c>
      <c r="B17">
        <v>31</v>
      </c>
      <c r="C17" t="s">
        <v>7</v>
      </c>
      <c r="D17">
        <v>3</v>
      </c>
      <c r="E17">
        <v>3</v>
      </c>
      <c r="F17" t="s">
        <v>13</v>
      </c>
      <c r="G17" t="s">
        <v>25</v>
      </c>
    </row>
    <row r="18" spans="1:7" x14ac:dyDescent="0.35">
      <c r="A18">
        <v>9</v>
      </c>
      <c r="B18">
        <v>56</v>
      </c>
      <c r="C18" t="s">
        <v>7</v>
      </c>
      <c r="D18">
        <v>4</v>
      </c>
      <c r="E18">
        <v>4</v>
      </c>
      <c r="F18" t="s">
        <v>9</v>
      </c>
      <c r="G18" t="s">
        <v>26</v>
      </c>
    </row>
    <row r="19" spans="1:7" x14ac:dyDescent="0.35">
      <c r="A19">
        <v>9</v>
      </c>
      <c r="B19">
        <v>56</v>
      </c>
      <c r="C19" t="s">
        <v>7</v>
      </c>
      <c r="D19">
        <v>4</v>
      </c>
      <c r="E19">
        <v>4</v>
      </c>
      <c r="F19" t="s">
        <v>9</v>
      </c>
      <c r="G19" t="s">
        <v>26</v>
      </c>
    </row>
    <row r="20" spans="1:7" x14ac:dyDescent="0.35">
      <c r="A20">
        <v>10</v>
      </c>
      <c r="B20">
        <v>22</v>
      </c>
      <c r="C20" t="s">
        <v>11</v>
      </c>
      <c r="D20">
        <v>2</v>
      </c>
      <c r="E20">
        <v>3</v>
      </c>
      <c r="F20" t="s">
        <v>13</v>
      </c>
      <c r="G20" t="s">
        <v>27</v>
      </c>
    </row>
    <row r="21" spans="1:7" x14ac:dyDescent="0.35">
      <c r="A21">
        <v>10</v>
      </c>
      <c r="B21">
        <v>22</v>
      </c>
      <c r="C21" t="s">
        <v>11</v>
      </c>
      <c r="D21">
        <v>2</v>
      </c>
      <c r="E21">
        <v>3</v>
      </c>
      <c r="F21" t="s">
        <v>13</v>
      </c>
      <c r="G21" t="s">
        <v>27</v>
      </c>
    </row>
    <row r="22" spans="1:7" x14ac:dyDescent="0.35">
      <c r="A22">
        <v>11</v>
      </c>
      <c r="B22">
        <v>29</v>
      </c>
      <c r="C22" t="s">
        <v>7</v>
      </c>
      <c r="D22">
        <v>5</v>
      </c>
      <c r="E22">
        <v>5</v>
      </c>
      <c r="F22" t="s">
        <v>9</v>
      </c>
      <c r="G22" t="s">
        <v>28</v>
      </c>
    </row>
    <row r="23" spans="1:7" x14ac:dyDescent="0.35">
      <c r="A23">
        <v>11</v>
      </c>
      <c r="B23">
        <v>29</v>
      </c>
      <c r="C23" t="s">
        <v>7</v>
      </c>
      <c r="D23">
        <v>5</v>
      </c>
      <c r="E23">
        <v>5</v>
      </c>
      <c r="F23" t="s">
        <v>9</v>
      </c>
      <c r="G23" t="s">
        <v>28</v>
      </c>
    </row>
    <row r="24" spans="1:7" x14ac:dyDescent="0.35">
      <c r="A24">
        <v>12</v>
      </c>
      <c r="B24">
        <v>38</v>
      </c>
      <c r="C24" t="s">
        <v>11</v>
      </c>
      <c r="D24">
        <v>4</v>
      </c>
      <c r="E24">
        <v>4</v>
      </c>
      <c r="F24" t="s">
        <v>9</v>
      </c>
      <c r="G24" t="s">
        <v>29</v>
      </c>
    </row>
    <row r="25" spans="1:7" x14ac:dyDescent="0.35">
      <c r="A25">
        <v>12</v>
      </c>
      <c r="B25">
        <v>38</v>
      </c>
      <c r="C25" t="s">
        <v>11</v>
      </c>
      <c r="D25">
        <v>4</v>
      </c>
      <c r="E25">
        <v>4</v>
      </c>
      <c r="F25" t="s">
        <v>9</v>
      </c>
      <c r="G25" t="s">
        <v>29</v>
      </c>
    </row>
    <row r="26" spans="1:7" x14ac:dyDescent="0.35">
      <c r="A26">
        <v>13</v>
      </c>
      <c r="B26">
        <v>27</v>
      </c>
      <c r="C26" t="s">
        <v>7</v>
      </c>
      <c r="D26">
        <v>3</v>
      </c>
      <c r="E26">
        <v>2</v>
      </c>
      <c r="F26" t="s">
        <v>13</v>
      </c>
      <c r="G26" t="s">
        <v>30</v>
      </c>
    </row>
    <row r="27" spans="1:7" x14ac:dyDescent="0.35">
      <c r="A27">
        <v>13</v>
      </c>
      <c r="B27">
        <v>27</v>
      </c>
      <c r="C27" t="s">
        <v>7</v>
      </c>
      <c r="D27">
        <v>3</v>
      </c>
      <c r="E27">
        <v>2</v>
      </c>
      <c r="F27" t="s">
        <v>13</v>
      </c>
      <c r="G27" t="s">
        <v>30</v>
      </c>
    </row>
    <row r="28" spans="1:7" x14ac:dyDescent="0.35">
      <c r="A28">
        <v>14</v>
      </c>
      <c r="B28">
        <v>41</v>
      </c>
      <c r="C28" t="s">
        <v>11</v>
      </c>
      <c r="D28">
        <v>4</v>
      </c>
      <c r="E28">
        <v>5</v>
      </c>
      <c r="F28" t="s">
        <v>9</v>
      </c>
      <c r="G28" t="s">
        <v>32</v>
      </c>
    </row>
    <row r="29" spans="1:7" x14ac:dyDescent="0.35">
      <c r="A29">
        <v>14</v>
      </c>
      <c r="B29">
        <v>41</v>
      </c>
      <c r="C29" t="s">
        <v>11</v>
      </c>
      <c r="D29">
        <v>4</v>
      </c>
      <c r="E29">
        <v>5</v>
      </c>
      <c r="F29" t="s">
        <v>9</v>
      </c>
      <c r="G29" t="s">
        <v>32</v>
      </c>
    </row>
    <row r="30" spans="1:7" x14ac:dyDescent="0.35">
      <c r="A30">
        <v>15</v>
      </c>
      <c r="B30">
        <v>24</v>
      </c>
      <c r="C30" t="s">
        <v>7</v>
      </c>
      <c r="D30">
        <v>3</v>
      </c>
      <c r="E30">
        <v>4</v>
      </c>
      <c r="F30" t="s">
        <v>13</v>
      </c>
      <c r="G30" t="s">
        <v>33</v>
      </c>
    </row>
    <row r="31" spans="1:7" x14ac:dyDescent="0.35">
      <c r="A31">
        <v>15</v>
      </c>
      <c r="B31">
        <v>24</v>
      </c>
      <c r="C31" t="s">
        <v>7</v>
      </c>
      <c r="D31">
        <v>3</v>
      </c>
      <c r="E31">
        <v>4</v>
      </c>
      <c r="F31" t="s">
        <v>13</v>
      </c>
      <c r="G31" t="s">
        <v>33</v>
      </c>
    </row>
    <row r="32" spans="1:7" x14ac:dyDescent="0.35">
      <c r="A32">
        <v>16</v>
      </c>
      <c r="B32">
        <v>34</v>
      </c>
      <c r="C32" t="s">
        <v>11</v>
      </c>
      <c r="D32">
        <v>5</v>
      </c>
      <c r="E32">
        <v>5</v>
      </c>
      <c r="F32" t="s">
        <v>9</v>
      </c>
      <c r="G32" t="s">
        <v>34</v>
      </c>
    </row>
    <row r="33" spans="1:7" x14ac:dyDescent="0.35">
      <c r="A33">
        <v>16</v>
      </c>
      <c r="B33">
        <v>34</v>
      </c>
      <c r="C33" t="s">
        <v>11</v>
      </c>
      <c r="D33">
        <v>5</v>
      </c>
      <c r="E33">
        <v>5</v>
      </c>
      <c r="F33" t="s">
        <v>9</v>
      </c>
      <c r="G33" t="s">
        <v>34</v>
      </c>
    </row>
    <row r="34" spans="1:7" x14ac:dyDescent="0.35">
      <c r="A34">
        <v>17</v>
      </c>
      <c r="B34">
        <v>26</v>
      </c>
      <c r="C34" t="s">
        <v>7</v>
      </c>
      <c r="D34">
        <v>4</v>
      </c>
      <c r="E34">
        <v>3</v>
      </c>
      <c r="F34" t="s">
        <v>9</v>
      </c>
      <c r="G34" t="s">
        <v>35</v>
      </c>
    </row>
    <row r="35" spans="1:7" x14ac:dyDescent="0.35">
      <c r="A35">
        <v>17</v>
      </c>
      <c r="B35">
        <v>26</v>
      </c>
      <c r="C35" t="s">
        <v>7</v>
      </c>
      <c r="D35">
        <v>4</v>
      </c>
      <c r="E35">
        <v>3</v>
      </c>
      <c r="F35" t="s">
        <v>9</v>
      </c>
      <c r="G35" t="s">
        <v>35</v>
      </c>
    </row>
    <row r="36" spans="1:7" x14ac:dyDescent="0.35">
      <c r="A36">
        <v>18</v>
      </c>
      <c r="B36">
        <v>39</v>
      </c>
      <c r="C36" t="s">
        <v>11</v>
      </c>
      <c r="D36">
        <v>3</v>
      </c>
      <c r="E36">
        <v>4</v>
      </c>
      <c r="F36" t="s">
        <v>13</v>
      </c>
      <c r="G36" t="s">
        <v>55</v>
      </c>
    </row>
    <row r="37" spans="1:7" x14ac:dyDescent="0.35">
      <c r="A37">
        <v>18</v>
      </c>
      <c r="B37">
        <v>39</v>
      </c>
      <c r="C37" t="s">
        <v>11</v>
      </c>
      <c r="D37">
        <v>3</v>
      </c>
      <c r="E37">
        <v>4</v>
      </c>
      <c r="F37" t="s">
        <v>13</v>
      </c>
      <c r="G37" t="s">
        <v>55</v>
      </c>
    </row>
    <row r="38" spans="1:7" x14ac:dyDescent="0.35">
      <c r="A38">
        <v>19</v>
      </c>
      <c r="B38">
        <v>30</v>
      </c>
      <c r="C38" t="s">
        <v>7</v>
      </c>
      <c r="D38">
        <v>4</v>
      </c>
      <c r="E38">
        <v>5</v>
      </c>
      <c r="F38" t="s">
        <v>9</v>
      </c>
      <c r="G38" t="s">
        <v>37</v>
      </c>
    </row>
    <row r="39" spans="1:7" x14ac:dyDescent="0.35">
      <c r="A39">
        <v>19</v>
      </c>
      <c r="B39">
        <v>30</v>
      </c>
      <c r="C39" t="s">
        <v>7</v>
      </c>
      <c r="D39">
        <v>4</v>
      </c>
      <c r="E39">
        <v>5</v>
      </c>
      <c r="F39" t="s">
        <v>9</v>
      </c>
      <c r="G39" t="s">
        <v>37</v>
      </c>
    </row>
    <row r="40" spans="1:7" x14ac:dyDescent="0.35">
      <c r="A40">
        <v>20</v>
      </c>
      <c r="B40">
        <v>23</v>
      </c>
      <c r="C40" t="s">
        <v>11</v>
      </c>
      <c r="D40">
        <v>5</v>
      </c>
      <c r="E40">
        <v>5</v>
      </c>
      <c r="F40" t="s">
        <v>9</v>
      </c>
      <c r="G40" t="s">
        <v>38</v>
      </c>
    </row>
    <row r="41" spans="1:7" x14ac:dyDescent="0.35">
      <c r="A41">
        <v>20</v>
      </c>
      <c r="B41">
        <v>23</v>
      </c>
      <c r="C41" t="s">
        <v>11</v>
      </c>
      <c r="D41">
        <v>5</v>
      </c>
      <c r="E41">
        <v>5</v>
      </c>
      <c r="F41" t="s">
        <v>9</v>
      </c>
      <c r="G41" t="s">
        <v>38</v>
      </c>
    </row>
    <row r="42" spans="1:7" x14ac:dyDescent="0.35">
      <c r="A42">
        <v>21</v>
      </c>
      <c r="B42">
        <v>32</v>
      </c>
      <c r="C42" t="s">
        <v>7</v>
      </c>
      <c r="D42">
        <v>3</v>
      </c>
      <c r="E42">
        <v>3</v>
      </c>
      <c r="F42" t="s">
        <v>13</v>
      </c>
      <c r="G42" t="s">
        <v>39</v>
      </c>
    </row>
    <row r="43" spans="1:7" x14ac:dyDescent="0.35">
      <c r="A43">
        <v>21</v>
      </c>
      <c r="B43">
        <v>32</v>
      </c>
      <c r="C43" t="s">
        <v>7</v>
      </c>
      <c r="D43">
        <v>3</v>
      </c>
      <c r="E43">
        <v>3</v>
      </c>
      <c r="F43" t="s">
        <v>13</v>
      </c>
      <c r="G43" t="s">
        <v>39</v>
      </c>
    </row>
    <row r="44" spans="1:7" x14ac:dyDescent="0.35">
      <c r="A44">
        <v>22</v>
      </c>
      <c r="B44">
        <v>43</v>
      </c>
      <c r="C44" t="s">
        <v>11</v>
      </c>
      <c r="D44">
        <v>2</v>
      </c>
      <c r="E44">
        <v>1</v>
      </c>
      <c r="F44" t="s">
        <v>13</v>
      </c>
      <c r="G44" t="s">
        <v>41</v>
      </c>
    </row>
    <row r="45" spans="1:7" x14ac:dyDescent="0.35">
      <c r="A45">
        <v>22</v>
      </c>
      <c r="B45">
        <v>43</v>
      </c>
      <c r="C45" t="s">
        <v>11</v>
      </c>
      <c r="D45">
        <v>2</v>
      </c>
      <c r="E45">
        <v>1</v>
      </c>
      <c r="F45" t="s">
        <v>13</v>
      </c>
      <c r="G45" t="s">
        <v>41</v>
      </c>
    </row>
    <row r="46" spans="1:7" x14ac:dyDescent="0.35">
      <c r="A46">
        <v>23</v>
      </c>
      <c r="B46">
        <v>21</v>
      </c>
      <c r="C46" t="s">
        <v>7</v>
      </c>
      <c r="D46">
        <v>5</v>
      </c>
      <c r="E46">
        <v>5</v>
      </c>
      <c r="F46" t="s">
        <v>9</v>
      </c>
      <c r="G46" t="s">
        <v>42</v>
      </c>
    </row>
    <row r="47" spans="1:7" x14ac:dyDescent="0.35">
      <c r="A47">
        <v>23</v>
      </c>
      <c r="B47">
        <v>21</v>
      </c>
      <c r="C47" t="s">
        <v>7</v>
      </c>
      <c r="D47">
        <v>5</v>
      </c>
      <c r="E47">
        <v>5</v>
      </c>
      <c r="F47" t="s">
        <v>9</v>
      </c>
      <c r="G47" t="s">
        <v>42</v>
      </c>
    </row>
    <row r="48" spans="1:7" x14ac:dyDescent="0.35">
      <c r="A48">
        <v>24</v>
      </c>
      <c r="B48">
        <v>35</v>
      </c>
      <c r="C48" t="s">
        <v>11</v>
      </c>
      <c r="D48">
        <v>4</v>
      </c>
      <c r="E48">
        <v>5</v>
      </c>
      <c r="F48" t="s">
        <v>9</v>
      </c>
      <c r="G48" t="s">
        <v>56</v>
      </c>
    </row>
    <row r="49" spans="1:7" x14ac:dyDescent="0.35">
      <c r="A49">
        <v>24</v>
      </c>
      <c r="B49">
        <v>35</v>
      </c>
      <c r="C49" t="s">
        <v>11</v>
      </c>
      <c r="D49">
        <v>4</v>
      </c>
      <c r="E49">
        <v>5</v>
      </c>
      <c r="F49" t="s">
        <v>9</v>
      </c>
      <c r="G49" t="s">
        <v>56</v>
      </c>
    </row>
    <row r="50" spans="1:7" x14ac:dyDescent="0.35">
      <c r="A50">
        <v>25</v>
      </c>
      <c r="B50">
        <v>44</v>
      </c>
      <c r="C50" t="s">
        <v>7</v>
      </c>
      <c r="D50">
        <v>4</v>
      </c>
      <c r="E50">
        <v>4</v>
      </c>
      <c r="F50" t="s">
        <v>9</v>
      </c>
      <c r="G50" t="s">
        <v>44</v>
      </c>
    </row>
    <row r="51" spans="1:7" x14ac:dyDescent="0.35">
      <c r="A51">
        <v>25</v>
      </c>
      <c r="B51">
        <v>44</v>
      </c>
      <c r="C51" t="s">
        <v>7</v>
      </c>
      <c r="D51">
        <v>4</v>
      </c>
      <c r="E51">
        <v>4</v>
      </c>
      <c r="F51" t="s">
        <v>9</v>
      </c>
      <c r="G51" t="s">
        <v>44</v>
      </c>
    </row>
    <row r="52" spans="1:7" x14ac:dyDescent="0.35">
      <c r="A52">
        <v>26</v>
      </c>
      <c r="B52">
        <v>20</v>
      </c>
      <c r="C52" t="s">
        <v>11</v>
      </c>
      <c r="D52">
        <v>2</v>
      </c>
      <c r="E52">
        <v>2</v>
      </c>
      <c r="F52" t="s">
        <v>13</v>
      </c>
      <c r="G52" t="s">
        <v>45</v>
      </c>
    </row>
    <row r="53" spans="1:7" x14ac:dyDescent="0.35">
      <c r="A53">
        <v>26</v>
      </c>
      <c r="B53">
        <v>20</v>
      </c>
      <c r="C53" t="s">
        <v>11</v>
      </c>
      <c r="D53">
        <v>2</v>
      </c>
      <c r="E53">
        <v>2</v>
      </c>
      <c r="F53" t="s">
        <v>13</v>
      </c>
      <c r="G53" t="s">
        <v>45</v>
      </c>
    </row>
    <row r="54" spans="1:7" x14ac:dyDescent="0.35">
      <c r="A54">
        <v>27</v>
      </c>
      <c r="B54">
        <v>50</v>
      </c>
      <c r="C54" t="s">
        <v>7</v>
      </c>
      <c r="D54">
        <v>3</v>
      </c>
      <c r="E54">
        <v>3</v>
      </c>
      <c r="F54" t="s">
        <v>13</v>
      </c>
      <c r="G54" t="s">
        <v>46</v>
      </c>
    </row>
    <row r="55" spans="1:7" x14ac:dyDescent="0.35">
      <c r="A55">
        <v>27</v>
      </c>
      <c r="B55">
        <v>50</v>
      </c>
      <c r="C55" t="s">
        <v>7</v>
      </c>
      <c r="D55">
        <v>3</v>
      </c>
      <c r="E55">
        <v>3</v>
      </c>
      <c r="F55" t="s">
        <v>13</v>
      </c>
      <c r="G55" t="s">
        <v>46</v>
      </c>
    </row>
    <row r="56" spans="1:7" x14ac:dyDescent="0.35">
      <c r="A56">
        <v>28</v>
      </c>
      <c r="B56">
        <v>36</v>
      </c>
      <c r="C56" t="s">
        <v>11</v>
      </c>
      <c r="D56">
        <v>4</v>
      </c>
      <c r="E56">
        <v>4</v>
      </c>
      <c r="F56" t="s">
        <v>9</v>
      </c>
      <c r="G56" t="s">
        <v>47</v>
      </c>
    </row>
    <row r="57" spans="1:7" x14ac:dyDescent="0.35">
      <c r="A57">
        <v>28</v>
      </c>
      <c r="B57">
        <v>36</v>
      </c>
      <c r="C57" t="s">
        <v>11</v>
      </c>
      <c r="D57">
        <v>4</v>
      </c>
      <c r="E57">
        <v>4</v>
      </c>
      <c r="F57" t="s">
        <v>9</v>
      </c>
      <c r="G57" t="s">
        <v>47</v>
      </c>
    </row>
    <row r="58" spans="1:7" x14ac:dyDescent="0.35">
      <c r="A58">
        <v>29</v>
      </c>
      <c r="B58">
        <v>48</v>
      </c>
      <c r="C58" t="s">
        <v>7</v>
      </c>
      <c r="D58">
        <v>5</v>
      </c>
      <c r="E58">
        <v>5</v>
      </c>
      <c r="F58" t="s">
        <v>9</v>
      </c>
      <c r="G58" t="s">
        <v>57</v>
      </c>
    </row>
    <row r="59" spans="1:7" x14ac:dyDescent="0.35">
      <c r="A59">
        <v>29</v>
      </c>
      <c r="B59">
        <v>48</v>
      </c>
      <c r="C59" t="s">
        <v>7</v>
      </c>
      <c r="D59">
        <v>5</v>
      </c>
      <c r="E59">
        <v>5</v>
      </c>
      <c r="F59" t="s">
        <v>9</v>
      </c>
      <c r="G59" t="s">
        <v>57</v>
      </c>
    </row>
    <row r="60" spans="1:7" x14ac:dyDescent="0.35">
      <c r="A60">
        <v>30</v>
      </c>
      <c r="B60">
        <v>40</v>
      </c>
      <c r="C60" t="s">
        <v>11</v>
      </c>
      <c r="D60">
        <v>4</v>
      </c>
      <c r="E60">
        <v>5</v>
      </c>
      <c r="F60" t="s">
        <v>9</v>
      </c>
      <c r="G60" t="s">
        <v>48</v>
      </c>
    </row>
    <row r="61" spans="1:7" x14ac:dyDescent="0.35">
      <c r="A61">
        <v>30</v>
      </c>
      <c r="B61">
        <v>40</v>
      </c>
      <c r="C61" t="s">
        <v>11</v>
      </c>
      <c r="D61">
        <v>4</v>
      </c>
      <c r="E61">
        <v>5</v>
      </c>
      <c r="F61" t="s">
        <v>9</v>
      </c>
      <c r="G61" t="s">
        <v>48</v>
      </c>
    </row>
    <row r="62" spans="1:7" x14ac:dyDescent="0.35">
      <c r="A62">
        <v>31</v>
      </c>
      <c r="B62">
        <v>22</v>
      </c>
      <c r="C62" t="s">
        <v>7</v>
      </c>
      <c r="D62">
        <v>3</v>
      </c>
      <c r="E62">
        <v>4</v>
      </c>
      <c r="F62" t="s">
        <v>13</v>
      </c>
      <c r="G62" t="s">
        <v>49</v>
      </c>
    </row>
    <row r="63" spans="1:7" x14ac:dyDescent="0.35">
      <c r="A63">
        <v>31</v>
      </c>
      <c r="B63">
        <v>22</v>
      </c>
      <c r="C63" t="s">
        <v>7</v>
      </c>
      <c r="D63">
        <v>3</v>
      </c>
      <c r="E63">
        <v>4</v>
      </c>
      <c r="F63" t="s">
        <v>13</v>
      </c>
      <c r="G63" t="s">
        <v>49</v>
      </c>
    </row>
    <row r="64" spans="1:7" x14ac:dyDescent="0.35">
      <c r="A64">
        <v>32</v>
      </c>
      <c r="B64">
        <v>27</v>
      </c>
      <c r="C64" t="s">
        <v>11</v>
      </c>
      <c r="D64">
        <v>4</v>
      </c>
      <c r="E64">
        <v>4</v>
      </c>
      <c r="F64" t="s">
        <v>9</v>
      </c>
      <c r="G64" t="s">
        <v>50</v>
      </c>
    </row>
    <row r="65" spans="1:7" x14ac:dyDescent="0.35">
      <c r="A65">
        <v>32</v>
      </c>
      <c r="B65">
        <v>27</v>
      </c>
      <c r="C65" t="s">
        <v>11</v>
      </c>
      <c r="D65">
        <v>4</v>
      </c>
      <c r="E65">
        <v>4</v>
      </c>
      <c r="F65" t="s">
        <v>9</v>
      </c>
      <c r="G65" t="s">
        <v>50</v>
      </c>
    </row>
    <row r="66" spans="1:7" x14ac:dyDescent="0.35">
      <c r="A66">
        <v>33</v>
      </c>
      <c r="B66">
        <v>47</v>
      </c>
      <c r="C66" t="s">
        <v>7</v>
      </c>
      <c r="D66">
        <v>2</v>
      </c>
      <c r="E66">
        <v>2</v>
      </c>
      <c r="F66" t="s">
        <v>13</v>
      </c>
      <c r="G66" t="s">
        <v>51</v>
      </c>
    </row>
    <row r="67" spans="1:7" x14ac:dyDescent="0.35">
      <c r="A67">
        <v>33</v>
      </c>
      <c r="B67">
        <v>47</v>
      </c>
      <c r="C67" t="s">
        <v>7</v>
      </c>
      <c r="D67">
        <v>2</v>
      </c>
      <c r="E67">
        <v>2</v>
      </c>
      <c r="F67" t="s">
        <v>13</v>
      </c>
      <c r="G67" t="s">
        <v>51</v>
      </c>
    </row>
    <row r="68" spans="1:7" x14ac:dyDescent="0.35">
      <c r="A68">
        <v>34</v>
      </c>
      <c r="B68">
        <v>33</v>
      </c>
      <c r="C68" t="s">
        <v>11</v>
      </c>
      <c r="D68">
        <v>5</v>
      </c>
      <c r="E68">
        <v>4</v>
      </c>
      <c r="F68" t="s">
        <v>9</v>
      </c>
      <c r="G68" t="s">
        <v>52</v>
      </c>
    </row>
    <row r="69" spans="1:7" x14ac:dyDescent="0.35">
      <c r="A69">
        <v>34</v>
      </c>
      <c r="B69">
        <v>33</v>
      </c>
      <c r="C69" t="s">
        <v>11</v>
      </c>
      <c r="D69">
        <v>5</v>
      </c>
      <c r="E69">
        <v>4</v>
      </c>
      <c r="F69" t="s">
        <v>9</v>
      </c>
      <c r="G69" t="s">
        <v>52</v>
      </c>
    </row>
    <row r="70" spans="1:7" x14ac:dyDescent="0.35">
      <c r="A70">
        <v>35</v>
      </c>
      <c r="B70">
        <v>24</v>
      </c>
      <c r="C70" t="s">
        <v>11</v>
      </c>
      <c r="D70">
        <v>6</v>
      </c>
      <c r="E70">
        <v>7</v>
      </c>
      <c r="F70" t="s">
        <v>9</v>
      </c>
      <c r="G70" t="s">
        <v>59</v>
      </c>
    </row>
    <row r="71" spans="1:7" x14ac:dyDescent="0.35">
      <c r="A71">
        <v>36</v>
      </c>
      <c r="B71">
        <v>27</v>
      </c>
      <c r="C71" t="s">
        <v>7</v>
      </c>
      <c r="D71">
        <v>2</v>
      </c>
      <c r="E71">
        <v>2</v>
      </c>
      <c r="F71" t="s">
        <v>13</v>
      </c>
      <c r="G71"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3D23C-D408-4C8E-9091-52FA2303F010}">
  <sheetPr codeName="Sheet4"/>
  <dimension ref="A1:G141"/>
  <sheetViews>
    <sheetView workbookViewId="0">
      <pane ySplit="1" topLeftCell="A2" activePane="bottomLeft" state="frozen"/>
      <selection pane="bottomLeft" activeCell="F10" sqref="F10"/>
    </sheetView>
  </sheetViews>
  <sheetFormatPr defaultRowHeight="14.5" x14ac:dyDescent="0.35"/>
  <cols>
    <col min="1" max="1" width="13.54296875" style="1" customWidth="1"/>
    <col min="2" max="2" width="6" customWidth="1"/>
    <col min="3" max="3" width="9" customWidth="1"/>
    <col min="4" max="4" width="15.7265625" customWidth="1"/>
    <col min="5" max="5" width="14.7265625" customWidth="1"/>
    <col min="6" max="6" width="49" customWidth="1"/>
    <col min="7" max="7" width="62.6328125" customWidth="1"/>
  </cols>
  <sheetData>
    <row r="1" spans="1:7" x14ac:dyDescent="0.35">
      <c r="A1" s="7" t="s">
        <v>0</v>
      </c>
      <c r="B1" s="6" t="s">
        <v>1</v>
      </c>
      <c r="C1" s="6" t="s">
        <v>2</v>
      </c>
      <c r="D1" s="6" t="s">
        <v>3</v>
      </c>
      <c r="E1" s="6" t="s">
        <v>4</v>
      </c>
      <c r="F1" s="6" t="s">
        <v>5</v>
      </c>
      <c r="G1" s="6" t="s">
        <v>6</v>
      </c>
    </row>
    <row r="2" spans="1:7" x14ac:dyDescent="0.35">
      <c r="A2" s="1">
        <v>1</v>
      </c>
      <c r="B2">
        <v>25</v>
      </c>
      <c r="C2" t="s">
        <v>7</v>
      </c>
      <c r="D2">
        <v>4</v>
      </c>
      <c r="E2" t="s">
        <v>8</v>
      </c>
      <c r="F2" t="s">
        <v>9</v>
      </c>
      <c r="G2" t="s">
        <v>10</v>
      </c>
    </row>
    <row r="3" spans="1:7" x14ac:dyDescent="0.35">
      <c r="A3" s="1">
        <v>1</v>
      </c>
      <c r="B3">
        <v>25</v>
      </c>
      <c r="C3" t="s">
        <v>7</v>
      </c>
      <c r="D3">
        <v>4</v>
      </c>
      <c r="E3" t="s">
        <v>8</v>
      </c>
      <c r="F3" t="s">
        <v>9</v>
      </c>
      <c r="G3" t="s">
        <v>10</v>
      </c>
    </row>
    <row r="4" spans="1:7" x14ac:dyDescent="0.35">
      <c r="A4" s="1">
        <v>1</v>
      </c>
      <c r="B4">
        <v>25</v>
      </c>
      <c r="C4" t="s">
        <v>7</v>
      </c>
      <c r="D4">
        <v>4</v>
      </c>
      <c r="E4">
        <v>5</v>
      </c>
      <c r="F4" t="s">
        <v>9</v>
      </c>
      <c r="G4" t="s">
        <v>10</v>
      </c>
    </row>
    <row r="5" spans="1:7" x14ac:dyDescent="0.35">
      <c r="A5" s="1">
        <v>1</v>
      </c>
      <c r="B5">
        <v>25</v>
      </c>
      <c r="C5" t="s">
        <v>7</v>
      </c>
      <c r="D5">
        <v>4</v>
      </c>
      <c r="E5">
        <v>5</v>
      </c>
      <c r="F5" t="s">
        <v>9</v>
      </c>
      <c r="G5" t="s">
        <v>10</v>
      </c>
    </row>
    <row r="6" spans="1:7" x14ac:dyDescent="0.35">
      <c r="A6" s="1">
        <v>2</v>
      </c>
      <c r="B6">
        <v>37</v>
      </c>
      <c r="C6" t="s">
        <v>11</v>
      </c>
      <c r="D6">
        <v>3</v>
      </c>
      <c r="E6" t="s">
        <v>12</v>
      </c>
      <c r="F6" t="s">
        <v>13</v>
      </c>
      <c r="G6" t="s">
        <v>14</v>
      </c>
    </row>
    <row r="7" spans="1:7" x14ac:dyDescent="0.35">
      <c r="A7" s="1">
        <v>2</v>
      </c>
      <c r="B7">
        <v>37</v>
      </c>
      <c r="C7" t="s">
        <v>11</v>
      </c>
      <c r="D7">
        <v>3</v>
      </c>
      <c r="E7" t="s">
        <v>12</v>
      </c>
      <c r="F7" t="s">
        <v>13</v>
      </c>
      <c r="G7" t="s">
        <v>53</v>
      </c>
    </row>
    <row r="8" spans="1:7" x14ac:dyDescent="0.35">
      <c r="A8" s="1">
        <v>2</v>
      </c>
      <c r="B8">
        <v>37</v>
      </c>
      <c r="C8" t="s">
        <v>11</v>
      </c>
      <c r="D8">
        <v>3</v>
      </c>
      <c r="E8">
        <v>3</v>
      </c>
      <c r="F8" t="s">
        <v>13</v>
      </c>
      <c r="G8" t="s">
        <v>53</v>
      </c>
    </row>
    <row r="9" spans="1:7" x14ac:dyDescent="0.35">
      <c r="A9" s="1">
        <v>2</v>
      </c>
      <c r="B9">
        <v>37</v>
      </c>
      <c r="C9" t="s">
        <v>11</v>
      </c>
      <c r="D9">
        <v>3</v>
      </c>
      <c r="E9">
        <v>3</v>
      </c>
      <c r="F9" t="s">
        <v>13</v>
      </c>
      <c r="G9" t="s">
        <v>53</v>
      </c>
    </row>
    <row r="10" spans="1:7" x14ac:dyDescent="0.35">
      <c r="A10" s="1">
        <v>3</v>
      </c>
      <c r="B10">
        <v>42</v>
      </c>
      <c r="C10" t="s">
        <v>7</v>
      </c>
      <c r="D10">
        <v>5</v>
      </c>
      <c r="E10" t="s">
        <v>15</v>
      </c>
      <c r="F10" t="s">
        <v>9</v>
      </c>
      <c r="G10" t="s">
        <v>16</v>
      </c>
    </row>
    <row r="11" spans="1:7" x14ac:dyDescent="0.35">
      <c r="A11" s="1">
        <v>3</v>
      </c>
      <c r="B11">
        <v>42</v>
      </c>
      <c r="C11" t="s">
        <v>7</v>
      </c>
      <c r="D11">
        <v>5</v>
      </c>
      <c r="E11" t="s">
        <v>15</v>
      </c>
      <c r="F11" t="s">
        <v>9</v>
      </c>
      <c r="G11" t="s">
        <v>54</v>
      </c>
    </row>
    <row r="12" spans="1:7" x14ac:dyDescent="0.35">
      <c r="A12" s="1">
        <v>3</v>
      </c>
      <c r="B12">
        <v>42</v>
      </c>
      <c r="C12" t="s">
        <v>7</v>
      </c>
      <c r="D12">
        <v>5</v>
      </c>
      <c r="E12">
        <v>4</v>
      </c>
      <c r="F12" t="s">
        <v>9</v>
      </c>
      <c r="G12" t="s">
        <v>54</v>
      </c>
    </row>
    <row r="13" spans="1:7" x14ac:dyDescent="0.35">
      <c r="A13" s="1">
        <v>3</v>
      </c>
      <c r="B13">
        <v>42</v>
      </c>
      <c r="C13" t="s">
        <v>7</v>
      </c>
      <c r="D13">
        <v>5</v>
      </c>
      <c r="E13">
        <v>4</v>
      </c>
      <c r="F13" t="s">
        <v>9</v>
      </c>
      <c r="G13" t="s">
        <v>54</v>
      </c>
    </row>
    <row r="14" spans="1:7" x14ac:dyDescent="0.35">
      <c r="A14" s="1">
        <v>4</v>
      </c>
      <c r="B14">
        <v>28</v>
      </c>
      <c r="C14" t="s">
        <v>7</v>
      </c>
      <c r="D14">
        <v>4</v>
      </c>
      <c r="E14" t="s">
        <v>8</v>
      </c>
      <c r="F14" t="s">
        <v>17</v>
      </c>
      <c r="G14" t="s">
        <v>18</v>
      </c>
    </row>
    <row r="15" spans="1:7" x14ac:dyDescent="0.35">
      <c r="A15" s="1">
        <v>4</v>
      </c>
      <c r="B15">
        <v>28</v>
      </c>
      <c r="C15" t="s">
        <v>7</v>
      </c>
      <c r="D15">
        <v>4</v>
      </c>
      <c r="E15" t="s">
        <v>8</v>
      </c>
      <c r="F15" t="s">
        <v>9</v>
      </c>
      <c r="G15" t="s">
        <v>18</v>
      </c>
    </row>
    <row r="16" spans="1:7" x14ac:dyDescent="0.35">
      <c r="A16" s="1">
        <v>4</v>
      </c>
      <c r="B16">
        <v>28</v>
      </c>
      <c r="C16" t="s">
        <v>7</v>
      </c>
      <c r="D16">
        <v>4</v>
      </c>
      <c r="E16">
        <v>5</v>
      </c>
      <c r="F16" t="s">
        <v>9</v>
      </c>
      <c r="G16" t="s">
        <v>18</v>
      </c>
    </row>
    <row r="17" spans="1:7" x14ac:dyDescent="0.35">
      <c r="A17" s="1">
        <v>4</v>
      </c>
      <c r="B17">
        <v>28</v>
      </c>
      <c r="C17" t="s">
        <v>7</v>
      </c>
      <c r="D17">
        <v>4</v>
      </c>
      <c r="E17">
        <v>5</v>
      </c>
      <c r="F17" t="s">
        <v>9</v>
      </c>
      <c r="G17" t="s">
        <v>18</v>
      </c>
    </row>
    <row r="18" spans="1:7" x14ac:dyDescent="0.35">
      <c r="A18" s="1">
        <v>5</v>
      </c>
      <c r="B18">
        <v>33</v>
      </c>
      <c r="C18" t="s">
        <v>19</v>
      </c>
      <c r="D18">
        <v>2</v>
      </c>
      <c r="E18" t="s">
        <v>20</v>
      </c>
      <c r="F18" t="s">
        <v>21</v>
      </c>
      <c r="G18" t="s">
        <v>22</v>
      </c>
    </row>
    <row r="19" spans="1:7" x14ac:dyDescent="0.35">
      <c r="A19" s="1">
        <v>5</v>
      </c>
      <c r="B19">
        <v>33</v>
      </c>
      <c r="C19" t="s">
        <v>11</v>
      </c>
      <c r="D19">
        <v>2</v>
      </c>
      <c r="E19" t="s">
        <v>20</v>
      </c>
      <c r="F19" t="s">
        <v>13</v>
      </c>
      <c r="G19" t="s">
        <v>21</v>
      </c>
    </row>
    <row r="20" spans="1:7" x14ac:dyDescent="0.35">
      <c r="A20" s="1">
        <v>5</v>
      </c>
      <c r="B20">
        <v>33</v>
      </c>
      <c r="C20" t="s">
        <v>11</v>
      </c>
      <c r="D20">
        <v>2</v>
      </c>
      <c r="E20">
        <v>2</v>
      </c>
      <c r="F20" t="s">
        <v>13</v>
      </c>
      <c r="G20" t="s">
        <v>21</v>
      </c>
    </row>
    <row r="21" spans="1:7" x14ac:dyDescent="0.35">
      <c r="A21" s="1">
        <v>5</v>
      </c>
      <c r="B21">
        <v>33</v>
      </c>
      <c r="C21" t="s">
        <v>11</v>
      </c>
      <c r="D21">
        <v>2</v>
      </c>
      <c r="E21">
        <v>2</v>
      </c>
      <c r="F21" t="s">
        <v>13</v>
      </c>
      <c r="G21" t="s">
        <v>21</v>
      </c>
    </row>
    <row r="22" spans="1:7" x14ac:dyDescent="0.35">
      <c r="A22" s="1">
        <v>6</v>
      </c>
      <c r="B22">
        <v>19</v>
      </c>
      <c r="C22" t="s">
        <v>7</v>
      </c>
      <c r="D22">
        <v>5</v>
      </c>
      <c r="E22" t="s">
        <v>8</v>
      </c>
      <c r="F22" t="s">
        <v>9</v>
      </c>
      <c r="G22" t="s">
        <v>23</v>
      </c>
    </row>
    <row r="23" spans="1:7" x14ac:dyDescent="0.35">
      <c r="A23" s="1">
        <v>6</v>
      </c>
      <c r="B23">
        <v>19</v>
      </c>
      <c r="C23" t="s">
        <v>7</v>
      </c>
      <c r="D23">
        <v>5</v>
      </c>
      <c r="E23" t="s">
        <v>8</v>
      </c>
      <c r="F23" t="s">
        <v>9</v>
      </c>
      <c r="G23" t="s">
        <v>23</v>
      </c>
    </row>
    <row r="24" spans="1:7" x14ac:dyDescent="0.35">
      <c r="A24" s="1">
        <v>6</v>
      </c>
      <c r="B24">
        <v>19</v>
      </c>
      <c r="C24" t="s">
        <v>7</v>
      </c>
      <c r="D24">
        <v>5</v>
      </c>
      <c r="E24">
        <v>5</v>
      </c>
      <c r="F24" t="s">
        <v>9</v>
      </c>
      <c r="G24" t="s">
        <v>23</v>
      </c>
    </row>
    <row r="25" spans="1:7" x14ac:dyDescent="0.35">
      <c r="A25" s="1">
        <v>6</v>
      </c>
      <c r="B25">
        <v>19</v>
      </c>
      <c r="C25" t="s">
        <v>7</v>
      </c>
      <c r="D25">
        <v>5</v>
      </c>
      <c r="E25">
        <v>5</v>
      </c>
      <c r="F25" t="s">
        <v>9</v>
      </c>
      <c r="G25" t="s">
        <v>23</v>
      </c>
    </row>
    <row r="26" spans="1:7" x14ac:dyDescent="0.35">
      <c r="A26" s="1">
        <v>7</v>
      </c>
      <c r="B26">
        <v>45</v>
      </c>
      <c r="C26" t="s">
        <v>11</v>
      </c>
      <c r="D26">
        <v>4</v>
      </c>
      <c r="E26" t="s">
        <v>15</v>
      </c>
      <c r="F26" t="s">
        <v>9</v>
      </c>
      <c r="G26" t="s">
        <v>24</v>
      </c>
    </row>
    <row r="27" spans="1:7" x14ac:dyDescent="0.35">
      <c r="A27" s="1">
        <v>7</v>
      </c>
      <c r="B27">
        <v>45</v>
      </c>
      <c r="C27" t="s">
        <v>11</v>
      </c>
      <c r="D27">
        <v>4</v>
      </c>
      <c r="E27" t="s">
        <v>15</v>
      </c>
      <c r="F27" t="s">
        <v>9</v>
      </c>
      <c r="G27" t="s">
        <v>24</v>
      </c>
    </row>
    <row r="28" spans="1:7" x14ac:dyDescent="0.35">
      <c r="A28" s="1">
        <v>7</v>
      </c>
      <c r="B28">
        <v>45</v>
      </c>
      <c r="C28" t="s">
        <v>11</v>
      </c>
      <c r="D28">
        <v>4</v>
      </c>
      <c r="E28">
        <v>4</v>
      </c>
      <c r="F28" t="s">
        <v>9</v>
      </c>
      <c r="G28" t="s">
        <v>24</v>
      </c>
    </row>
    <row r="29" spans="1:7" x14ac:dyDescent="0.35">
      <c r="A29" s="1">
        <v>7</v>
      </c>
      <c r="B29">
        <v>45</v>
      </c>
      <c r="C29" t="s">
        <v>11</v>
      </c>
      <c r="D29">
        <v>4</v>
      </c>
      <c r="E29">
        <v>4</v>
      </c>
      <c r="F29" t="s">
        <v>9</v>
      </c>
      <c r="G29" t="s">
        <v>24</v>
      </c>
    </row>
    <row r="30" spans="1:7" x14ac:dyDescent="0.35">
      <c r="A30" s="1">
        <v>8</v>
      </c>
      <c r="B30">
        <v>31</v>
      </c>
      <c r="C30" t="s">
        <v>7</v>
      </c>
      <c r="D30">
        <v>3</v>
      </c>
      <c r="E30" t="s">
        <v>12</v>
      </c>
      <c r="F30" t="s">
        <v>13</v>
      </c>
      <c r="G30" t="s">
        <v>25</v>
      </c>
    </row>
    <row r="31" spans="1:7" x14ac:dyDescent="0.35">
      <c r="A31" s="1">
        <v>8</v>
      </c>
      <c r="B31">
        <v>31</v>
      </c>
      <c r="C31" t="s">
        <v>7</v>
      </c>
      <c r="D31">
        <v>3</v>
      </c>
      <c r="E31" t="s">
        <v>12</v>
      </c>
      <c r="F31" t="s">
        <v>13</v>
      </c>
      <c r="G31" t="s">
        <v>25</v>
      </c>
    </row>
    <row r="32" spans="1:7" x14ac:dyDescent="0.35">
      <c r="A32" s="1">
        <v>8</v>
      </c>
      <c r="B32">
        <v>31</v>
      </c>
      <c r="C32" t="s">
        <v>7</v>
      </c>
      <c r="D32">
        <v>3</v>
      </c>
      <c r="E32">
        <v>3</v>
      </c>
      <c r="F32" t="s">
        <v>13</v>
      </c>
      <c r="G32" t="s">
        <v>25</v>
      </c>
    </row>
    <row r="33" spans="1:7" x14ac:dyDescent="0.35">
      <c r="A33" s="1">
        <v>8</v>
      </c>
      <c r="B33">
        <v>31</v>
      </c>
      <c r="C33" t="s">
        <v>7</v>
      </c>
      <c r="D33">
        <v>3</v>
      </c>
      <c r="E33">
        <v>3</v>
      </c>
      <c r="F33" t="s">
        <v>13</v>
      </c>
      <c r="G33" t="s">
        <v>25</v>
      </c>
    </row>
    <row r="34" spans="1:7" x14ac:dyDescent="0.35">
      <c r="A34" s="1">
        <v>9</v>
      </c>
      <c r="B34">
        <v>56</v>
      </c>
      <c r="C34" t="s">
        <v>7</v>
      </c>
      <c r="D34">
        <v>4</v>
      </c>
      <c r="E34" t="s">
        <v>9</v>
      </c>
      <c r="F34" t="s">
        <v>26</v>
      </c>
      <c r="G34" t="s">
        <v>22</v>
      </c>
    </row>
    <row r="35" spans="1:7" x14ac:dyDescent="0.35">
      <c r="A35" s="1">
        <v>9</v>
      </c>
      <c r="B35">
        <v>56</v>
      </c>
      <c r="C35" t="s">
        <v>7</v>
      </c>
      <c r="D35">
        <v>4</v>
      </c>
      <c r="E35" t="s">
        <v>15</v>
      </c>
      <c r="F35" t="s">
        <v>9</v>
      </c>
      <c r="G35" t="s">
        <v>26</v>
      </c>
    </row>
    <row r="36" spans="1:7" x14ac:dyDescent="0.35">
      <c r="A36" s="1">
        <v>9</v>
      </c>
      <c r="B36">
        <v>56</v>
      </c>
      <c r="C36" t="s">
        <v>7</v>
      </c>
      <c r="D36">
        <v>4</v>
      </c>
      <c r="E36">
        <v>4</v>
      </c>
      <c r="F36" t="s">
        <v>9</v>
      </c>
      <c r="G36" t="s">
        <v>26</v>
      </c>
    </row>
    <row r="37" spans="1:7" x14ac:dyDescent="0.35">
      <c r="A37" s="1">
        <v>9</v>
      </c>
      <c r="B37">
        <v>56</v>
      </c>
      <c r="C37" t="s">
        <v>7</v>
      </c>
      <c r="D37">
        <v>4</v>
      </c>
      <c r="E37">
        <v>4</v>
      </c>
      <c r="F37" t="s">
        <v>9</v>
      </c>
      <c r="G37" t="s">
        <v>26</v>
      </c>
    </row>
    <row r="38" spans="1:7" x14ac:dyDescent="0.35">
      <c r="A38" s="1">
        <v>10</v>
      </c>
      <c r="B38">
        <v>22</v>
      </c>
      <c r="C38" t="s">
        <v>11</v>
      </c>
      <c r="D38">
        <v>2</v>
      </c>
      <c r="E38" t="s">
        <v>12</v>
      </c>
      <c r="F38" t="s">
        <v>13</v>
      </c>
      <c r="G38" t="s">
        <v>27</v>
      </c>
    </row>
    <row r="39" spans="1:7" x14ac:dyDescent="0.35">
      <c r="A39" s="1">
        <v>10</v>
      </c>
      <c r="B39">
        <v>22</v>
      </c>
      <c r="C39" t="s">
        <v>11</v>
      </c>
      <c r="D39">
        <v>2</v>
      </c>
      <c r="E39">
        <v>3</v>
      </c>
      <c r="F39" t="s">
        <v>13</v>
      </c>
      <c r="G39" t="s">
        <v>27</v>
      </c>
    </row>
    <row r="40" spans="1:7" x14ac:dyDescent="0.35">
      <c r="A40" s="1">
        <v>10</v>
      </c>
      <c r="B40">
        <v>22</v>
      </c>
      <c r="C40" t="s">
        <v>11</v>
      </c>
      <c r="D40">
        <v>2</v>
      </c>
      <c r="E40">
        <v>3</v>
      </c>
      <c r="F40" t="s">
        <v>13</v>
      </c>
      <c r="G40" t="s">
        <v>27</v>
      </c>
    </row>
    <row r="41" spans="1:7" x14ac:dyDescent="0.35">
      <c r="A41" s="1">
        <v>11</v>
      </c>
      <c r="B41">
        <v>29</v>
      </c>
      <c r="C41" t="s">
        <v>7</v>
      </c>
      <c r="D41">
        <v>5</v>
      </c>
      <c r="E41" t="s">
        <v>8</v>
      </c>
      <c r="F41" t="s">
        <v>9</v>
      </c>
      <c r="G41" t="s">
        <v>28</v>
      </c>
    </row>
    <row r="42" spans="1:7" x14ac:dyDescent="0.35">
      <c r="A42" s="1">
        <v>11</v>
      </c>
      <c r="B42">
        <v>29</v>
      </c>
      <c r="C42" t="s">
        <v>7</v>
      </c>
      <c r="D42">
        <v>5</v>
      </c>
      <c r="E42" t="s">
        <v>8</v>
      </c>
      <c r="F42" t="s">
        <v>9</v>
      </c>
      <c r="G42" t="s">
        <v>28</v>
      </c>
    </row>
    <row r="43" spans="1:7" x14ac:dyDescent="0.35">
      <c r="A43" s="1">
        <v>11</v>
      </c>
      <c r="B43">
        <v>29</v>
      </c>
      <c r="C43" t="s">
        <v>7</v>
      </c>
      <c r="D43">
        <v>5</v>
      </c>
      <c r="E43">
        <v>5</v>
      </c>
      <c r="F43" t="s">
        <v>9</v>
      </c>
      <c r="G43" t="s">
        <v>28</v>
      </c>
    </row>
    <row r="44" spans="1:7" x14ac:dyDescent="0.35">
      <c r="A44" s="1">
        <v>11</v>
      </c>
      <c r="B44">
        <v>29</v>
      </c>
      <c r="C44" t="s">
        <v>7</v>
      </c>
      <c r="D44">
        <v>5</v>
      </c>
      <c r="E44">
        <v>5</v>
      </c>
      <c r="F44" t="s">
        <v>9</v>
      </c>
      <c r="G44" t="s">
        <v>28</v>
      </c>
    </row>
    <row r="45" spans="1:7" x14ac:dyDescent="0.35">
      <c r="A45" s="1">
        <v>12</v>
      </c>
      <c r="B45">
        <v>38</v>
      </c>
      <c r="C45" t="s">
        <v>11</v>
      </c>
      <c r="D45">
        <v>4</v>
      </c>
      <c r="E45" t="s">
        <v>15</v>
      </c>
      <c r="F45" t="s">
        <v>9</v>
      </c>
      <c r="G45" t="s">
        <v>29</v>
      </c>
    </row>
    <row r="46" spans="1:7" x14ac:dyDescent="0.35">
      <c r="A46" s="1">
        <v>12</v>
      </c>
      <c r="B46">
        <v>38</v>
      </c>
      <c r="C46" t="s">
        <v>11</v>
      </c>
      <c r="D46">
        <v>4</v>
      </c>
      <c r="E46" t="s">
        <v>15</v>
      </c>
      <c r="F46" t="s">
        <v>9</v>
      </c>
      <c r="G46" t="s">
        <v>29</v>
      </c>
    </row>
    <row r="47" spans="1:7" x14ac:dyDescent="0.35">
      <c r="A47" s="1">
        <v>12</v>
      </c>
      <c r="B47">
        <v>38</v>
      </c>
      <c r="C47" t="s">
        <v>11</v>
      </c>
      <c r="D47">
        <v>4</v>
      </c>
      <c r="E47">
        <v>4</v>
      </c>
      <c r="F47" t="s">
        <v>9</v>
      </c>
      <c r="G47" t="s">
        <v>29</v>
      </c>
    </row>
    <row r="48" spans="1:7" x14ac:dyDescent="0.35">
      <c r="A48" s="1">
        <v>12</v>
      </c>
      <c r="B48">
        <v>38</v>
      </c>
      <c r="C48" t="s">
        <v>11</v>
      </c>
      <c r="D48">
        <v>4</v>
      </c>
      <c r="E48">
        <v>4</v>
      </c>
      <c r="F48" t="s">
        <v>9</v>
      </c>
      <c r="G48" t="s">
        <v>29</v>
      </c>
    </row>
    <row r="49" spans="1:7" x14ac:dyDescent="0.35">
      <c r="A49" s="1">
        <v>13</v>
      </c>
      <c r="B49">
        <v>27</v>
      </c>
      <c r="C49" t="s">
        <v>12</v>
      </c>
      <c r="D49">
        <v>3</v>
      </c>
      <c r="E49" t="s">
        <v>20</v>
      </c>
      <c r="F49" t="s">
        <v>13</v>
      </c>
      <c r="G49" t="s">
        <v>30</v>
      </c>
    </row>
    <row r="50" spans="1:7" x14ac:dyDescent="0.35">
      <c r="A50" s="1">
        <v>13</v>
      </c>
      <c r="B50">
        <v>27</v>
      </c>
      <c r="C50" t="s">
        <v>7</v>
      </c>
      <c r="D50">
        <v>3</v>
      </c>
      <c r="E50" t="s">
        <v>20</v>
      </c>
      <c r="F50" t="s">
        <v>13</v>
      </c>
      <c r="G50" t="s">
        <v>30</v>
      </c>
    </row>
    <row r="51" spans="1:7" x14ac:dyDescent="0.35">
      <c r="A51" s="1">
        <v>13</v>
      </c>
      <c r="B51">
        <v>27</v>
      </c>
      <c r="C51" t="s">
        <v>7</v>
      </c>
      <c r="D51">
        <v>3</v>
      </c>
      <c r="E51">
        <v>2</v>
      </c>
      <c r="F51" t="s">
        <v>13</v>
      </c>
      <c r="G51" t="s">
        <v>30</v>
      </c>
    </row>
    <row r="52" spans="1:7" x14ac:dyDescent="0.35">
      <c r="A52" s="1">
        <v>13</v>
      </c>
      <c r="B52">
        <v>27</v>
      </c>
      <c r="C52" t="s">
        <v>7</v>
      </c>
      <c r="D52">
        <v>3</v>
      </c>
      <c r="E52">
        <v>2</v>
      </c>
      <c r="F52" t="s">
        <v>13</v>
      </c>
      <c r="G52" t="s">
        <v>30</v>
      </c>
    </row>
    <row r="53" spans="1:7" x14ac:dyDescent="0.35">
      <c r="A53" s="1">
        <v>14</v>
      </c>
      <c r="B53">
        <v>41</v>
      </c>
      <c r="C53" t="s">
        <v>11</v>
      </c>
      <c r="D53">
        <v>4</v>
      </c>
      <c r="E53" t="s">
        <v>31</v>
      </c>
      <c r="F53" t="s">
        <v>9</v>
      </c>
      <c r="G53" t="s">
        <v>32</v>
      </c>
    </row>
    <row r="54" spans="1:7" x14ac:dyDescent="0.35">
      <c r="A54" s="1">
        <v>14</v>
      </c>
      <c r="B54">
        <v>41</v>
      </c>
      <c r="C54" t="s">
        <v>11</v>
      </c>
      <c r="D54">
        <v>4</v>
      </c>
      <c r="E54" t="s">
        <v>8</v>
      </c>
      <c r="F54" t="s">
        <v>9</v>
      </c>
      <c r="G54" t="s">
        <v>32</v>
      </c>
    </row>
    <row r="55" spans="1:7" x14ac:dyDescent="0.35">
      <c r="A55" s="1">
        <v>14</v>
      </c>
      <c r="B55">
        <v>41</v>
      </c>
      <c r="C55" t="s">
        <v>11</v>
      </c>
      <c r="D55">
        <v>4</v>
      </c>
      <c r="E55">
        <v>5</v>
      </c>
      <c r="F55" t="s">
        <v>9</v>
      </c>
      <c r="G55" t="s">
        <v>32</v>
      </c>
    </row>
    <row r="56" spans="1:7" x14ac:dyDescent="0.35">
      <c r="A56" s="1">
        <v>14</v>
      </c>
      <c r="B56">
        <v>41</v>
      </c>
      <c r="C56" t="s">
        <v>11</v>
      </c>
      <c r="D56">
        <v>4</v>
      </c>
      <c r="E56">
        <v>5</v>
      </c>
      <c r="F56" t="s">
        <v>9</v>
      </c>
      <c r="G56" t="s">
        <v>32</v>
      </c>
    </row>
    <row r="57" spans="1:7" x14ac:dyDescent="0.35">
      <c r="A57" s="1">
        <v>15</v>
      </c>
      <c r="B57">
        <v>24</v>
      </c>
      <c r="C57" t="s">
        <v>7</v>
      </c>
      <c r="D57">
        <v>3</v>
      </c>
      <c r="E57" t="s">
        <v>15</v>
      </c>
      <c r="F57" t="s">
        <v>13</v>
      </c>
      <c r="G57" t="s">
        <v>33</v>
      </c>
    </row>
    <row r="58" spans="1:7" x14ac:dyDescent="0.35">
      <c r="A58" s="1">
        <v>15</v>
      </c>
      <c r="B58">
        <v>24</v>
      </c>
      <c r="C58" t="s">
        <v>7</v>
      </c>
      <c r="D58">
        <v>3</v>
      </c>
      <c r="E58" t="s">
        <v>15</v>
      </c>
      <c r="F58" t="s">
        <v>13</v>
      </c>
      <c r="G58" t="s">
        <v>33</v>
      </c>
    </row>
    <row r="59" spans="1:7" x14ac:dyDescent="0.35">
      <c r="A59" s="1">
        <v>15</v>
      </c>
      <c r="B59">
        <v>24</v>
      </c>
      <c r="C59" t="s">
        <v>7</v>
      </c>
      <c r="D59">
        <v>3</v>
      </c>
      <c r="E59">
        <v>4</v>
      </c>
      <c r="F59" t="s">
        <v>13</v>
      </c>
      <c r="G59" t="s">
        <v>33</v>
      </c>
    </row>
    <row r="60" spans="1:7" x14ac:dyDescent="0.35">
      <c r="A60" s="1">
        <v>15</v>
      </c>
      <c r="B60">
        <v>24</v>
      </c>
      <c r="C60" t="s">
        <v>7</v>
      </c>
      <c r="D60">
        <v>3</v>
      </c>
      <c r="E60">
        <v>4</v>
      </c>
      <c r="F60" t="s">
        <v>13</v>
      </c>
      <c r="G60" t="s">
        <v>33</v>
      </c>
    </row>
    <row r="61" spans="1:7" x14ac:dyDescent="0.35">
      <c r="A61" s="1">
        <v>16</v>
      </c>
      <c r="B61">
        <v>34</v>
      </c>
      <c r="C61" t="s">
        <v>11</v>
      </c>
      <c r="D61">
        <v>5</v>
      </c>
      <c r="E61" t="s">
        <v>8</v>
      </c>
      <c r="F61" t="s">
        <v>9</v>
      </c>
      <c r="G61" t="s">
        <v>34</v>
      </c>
    </row>
    <row r="62" spans="1:7" x14ac:dyDescent="0.35">
      <c r="A62" s="1">
        <v>16</v>
      </c>
      <c r="B62">
        <v>34</v>
      </c>
      <c r="C62" t="s">
        <v>11</v>
      </c>
      <c r="D62">
        <v>5</v>
      </c>
      <c r="E62" t="s">
        <v>8</v>
      </c>
      <c r="F62" t="s">
        <v>9</v>
      </c>
      <c r="G62" t="s">
        <v>34</v>
      </c>
    </row>
    <row r="63" spans="1:7" x14ac:dyDescent="0.35">
      <c r="A63" s="1">
        <v>16</v>
      </c>
      <c r="B63">
        <v>34</v>
      </c>
      <c r="C63" t="s">
        <v>11</v>
      </c>
      <c r="D63">
        <v>5</v>
      </c>
      <c r="E63">
        <v>5</v>
      </c>
      <c r="F63" t="s">
        <v>9</v>
      </c>
      <c r="G63" t="s">
        <v>34</v>
      </c>
    </row>
    <row r="64" spans="1:7" x14ac:dyDescent="0.35">
      <c r="A64" s="1">
        <v>16</v>
      </c>
      <c r="B64">
        <v>34</v>
      </c>
      <c r="C64" t="s">
        <v>11</v>
      </c>
      <c r="D64">
        <v>5</v>
      </c>
      <c r="E64">
        <v>5</v>
      </c>
      <c r="F64" t="s">
        <v>9</v>
      </c>
      <c r="G64" t="s">
        <v>34</v>
      </c>
    </row>
    <row r="65" spans="1:7" x14ac:dyDescent="0.35">
      <c r="A65" s="1">
        <v>17</v>
      </c>
      <c r="B65">
        <v>26</v>
      </c>
      <c r="C65" t="s">
        <v>7</v>
      </c>
      <c r="D65">
        <v>4</v>
      </c>
      <c r="E65" t="s">
        <v>12</v>
      </c>
      <c r="F65" t="s">
        <v>9</v>
      </c>
      <c r="G65" t="s">
        <v>35</v>
      </c>
    </row>
    <row r="66" spans="1:7" x14ac:dyDescent="0.35">
      <c r="A66" s="1">
        <v>17</v>
      </c>
      <c r="B66">
        <v>26</v>
      </c>
      <c r="C66" t="s">
        <v>7</v>
      </c>
      <c r="D66">
        <v>4</v>
      </c>
      <c r="E66" t="s">
        <v>12</v>
      </c>
      <c r="F66" t="s">
        <v>9</v>
      </c>
      <c r="G66" t="s">
        <v>35</v>
      </c>
    </row>
    <row r="67" spans="1:7" x14ac:dyDescent="0.35">
      <c r="A67" s="1">
        <v>17</v>
      </c>
      <c r="B67">
        <v>26</v>
      </c>
      <c r="C67" t="s">
        <v>7</v>
      </c>
      <c r="D67">
        <v>4</v>
      </c>
      <c r="E67">
        <v>3</v>
      </c>
      <c r="F67" t="s">
        <v>9</v>
      </c>
      <c r="G67" t="s">
        <v>35</v>
      </c>
    </row>
    <row r="68" spans="1:7" x14ac:dyDescent="0.35">
      <c r="A68" s="1">
        <v>17</v>
      </c>
      <c r="B68">
        <v>26</v>
      </c>
      <c r="C68" t="s">
        <v>7</v>
      </c>
      <c r="D68">
        <v>4</v>
      </c>
      <c r="E68">
        <v>3</v>
      </c>
      <c r="F68" t="s">
        <v>9</v>
      </c>
      <c r="G68" t="s">
        <v>35</v>
      </c>
    </row>
    <row r="69" spans="1:7" x14ac:dyDescent="0.35">
      <c r="A69" s="1">
        <v>18</v>
      </c>
      <c r="B69">
        <v>39</v>
      </c>
      <c r="C69" t="s">
        <v>11</v>
      </c>
      <c r="D69">
        <v>3</v>
      </c>
      <c r="E69" t="s">
        <v>15</v>
      </c>
      <c r="F69" t="s">
        <v>13</v>
      </c>
      <c r="G69" t="s">
        <v>36</v>
      </c>
    </row>
    <row r="70" spans="1:7" x14ac:dyDescent="0.35">
      <c r="A70" s="1">
        <v>18</v>
      </c>
      <c r="B70">
        <v>39</v>
      </c>
      <c r="C70" t="s">
        <v>11</v>
      </c>
      <c r="D70">
        <v>3</v>
      </c>
      <c r="E70" t="s">
        <v>15</v>
      </c>
      <c r="F70" t="s">
        <v>13</v>
      </c>
      <c r="G70" t="s">
        <v>55</v>
      </c>
    </row>
    <row r="71" spans="1:7" x14ac:dyDescent="0.35">
      <c r="A71" s="1">
        <v>18</v>
      </c>
      <c r="B71">
        <v>39</v>
      </c>
      <c r="C71" t="s">
        <v>11</v>
      </c>
      <c r="D71">
        <v>3</v>
      </c>
      <c r="E71">
        <v>4</v>
      </c>
      <c r="F71" t="s">
        <v>13</v>
      </c>
      <c r="G71" t="s">
        <v>55</v>
      </c>
    </row>
    <row r="72" spans="1:7" x14ac:dyDescent="0.35">
      <c r="A72" s="1">
        <v>18</v>
      </c>
      <c r="B72">
        <v>39</v>
      </c>
      <c r="C72" t="s">
        <v>11</v>
      </c>
      <c r="D72">
        <v>3</v>
      </c>
      <c r="E72">
        <v>4</v>
      </c>
      <c r="F72" t="s">
        <v>13</v>
      </c>
      <c r="G72" t="s">
        <v>55</v>
      </c>
    </row>
    <row r="73" spans="1:7" x14ac:dyDescent="0.35">
      <c r="A73" s="1">
        <v>19</v>
      </c>
      <c r="B73">
        <v>30</v>
      </c>
      <c r="C73" t="s">
        <v>7</v>
      </c>
      <c r="D73">
        <v>4</v>
      </c>
      <c r="E73" t="s">
        <v>8</v>
      </c>
      <c r="F73" t="s">
        <v>9</v>
      </c>
      <c r="G73" t="s">
        <v>37</v>
      </c>
    </row>
    <row r="74" spans="1:7" x14ac:dyDescent="0.35">
      <c r="A74" s="1">
        <v>19</v>
      </c>
      <c r="B74">
        <v>30</v>
      </c>
      <c r="C74" t="s">
        <v>7</v>
      </c>
      <c r="D74">
        <v>4</v>
      </c>
      <c r="E74" t="s">
        <v>8</v>
      </c>
      <c r="F74" t="s">
        <v>9</v>
      </c>
      <c r="G74" t="s">
        <v>37</v>
      </c>
    </row>
    <row r="75" spans="1:7" x14ac:dyDescent="0.35">
      <c r="A75" s="1">
        <v>19</v>
      </c>
      <c r="B75">
        <v>30</v>
      </c>
      <c r="C75" t="s">
        <v>7</v>
      </c>
      <c r="D75">
        <v>4</v>
      </c>
      <c r="E75">
        <v>5</v>
      </c>
      <c r="F75" t="s">
        <v>9</v>
      </c>
      <c r="G75" t="s">
        <v>37</v>
      </c>
    </row>
    <row r="76" spans="1:7" x14ac:dyDescent="0.35">
      <c r="A76" s="1">
        <v>19</v>
      </c>
      <c r="B76">
        <v>30</v>
      </c>
      <c r="C76" t="s">
        <v>7</v>
      </c>
      <c r="D76">
        <v>4</v>
      </c>
      <c r="E76">
        <v>5</v>
      </c>
      <c r="F76" t="s">
        <v>9</v>
      </c>
      <c r="G76" t="s">
        <v>37</v>
      </c>
    </row>
    <row r="77" spans="1:7" x14ac:dyDescent="0.35">
      <c r="A77" s="1">
        <v>20</v>
      </c>
      <c r="B77">
        <v>23</v>
      </c>
      <c r="C77" t="s">
        <v>11</v>
      </c>
      <c r="D77">
        <v>5</v>
      </c>
      <c r="E77" t="s">
        <v>8</v>
      </c>
      <c r="F77" t="s">
        <v>9</v>
      </c>
      <c r="G77" t="s">
        <v>38</v>
      </c>
    </row>
    <row r="78" spans="1:7" x14ac:dyDescent="0.35">
      <c r="A78" s="1">
        <v>20</v>
      </c>
      <c r="B78">
        <v>23</v>
      </c>
      <c r="C78" t="s">
        <v>11</v>
      </c>
      <c r="D78">
        <v>5</v>
      </c>
      <c r="E78" t="s">
        <v>8</v>
      </c>
      <c r="F78" t="s">
        <v>9</v>
      </c>
      <c r="G78" t="s">
        <v>38</v>
      </c>
    </row>
    <row r="79" spans="1:7" x14ac:dyDescent="0.35">
      <c r="A79" s="1">
        <v>20</v>
      </c>
      <c r="B79">
        <v>23</v>
      </c>
      <c r="C79" t="s">
        <v>11</v>
      </c>
      <c r="D79">
        <v>5</v>
      </c>
      <c r="E79">
        <v>5</v>
      </c>
      <c r="F79" t="s">
        <v>9</v>
      </c>
      <c r="G79" t="s">
        <v>38</v>
      </c>
    </row>
    <row r="80" spans="1:7" x14ac:dyDescent="0.35">
      <c r="A80" s="1">
        <v>20</v>
      </c>
      <c r="B80">
        <v>23</v>
      </c>
      <c r="C80" t="s">
        <v>11</v>
      </c>
      <c r="D80">
        <v>5</v>
      </c>
      <c r="E80">
        <v>5</v>
      </c>
      <c r="F80" t="s">
        <v>9</v>
      </c>
      <c r="G80" t="s">
        <v>38</v>
      </c>
    </row>
    <row r="81" spans="1:7" x14ac:dyDescent="0.35">
      <c r="A81" s="1">
        <v>21</v>
      </c>
      <c r="B81">
        <v>32</v>
      </c>
      <c r="C81" t="s">
        <v>7</v>
      </c>
      <c r="D81">
        <v>3</v>
      </c>
      <c r="E81" t="s">
        <v>12</v>
      </c>
      <c r="F81" t="s">
        <v>13</v>
      </c>
      <c r="G81" t="s">
        <v>39</v>
      </c>
    </row>
    <row r="82" spans="1:7" x14ac:dyDescent="0.35">
      <c r="A82" s="1">
        <v>21</v>
      </c>
      <c r="B82">
        <v>32</v>
      </c>
      <c r="C82" t="s">
        <v>7</v>
      </c>
      <c r="D82">
        <v>3</v>
      </c>
      <c r="E82" t="s">
        <v>12</v>
      </c>
      <c r="F82" t="s">
        <v>13</v>
      </c>
      <c r="G82" t="s">
        <v>39</v>
      </c>
    </row>
    <row r="83" spans="1:7" x14ac:dyDescent="0.35">
      <c r="A83" s="1">
        <v>21</v>
      </c>
      <c r="B83">
        <v>32</v>
      </c>
      <c r="C83" t="s">
        <v>7</v>
      </c>
      <c r="D83">
        <v>3</v>
      </c>
      <c r="E83">
        <v>3</v>
      </c>
      <c r="F83" t="s">
        <v>13</v>
      </c>
      <c r="G83" t="s">
        <v>39</v>
      </c>
    </row>
    <row r="84" spans="1:7" x14ac:dyDescent="0.35">
      <c r="A84" s="1">
        <v>21</v>
      </c>
      <c r="B84">
        <v>32</v>
      </c>
      <c r="C84" t="s">
        <v>7</v>
      </c>
      <c r="D84">
        <v>3</v>
      </c>
      <c r="E84">
        <v>3</v>
      </c>
      <c r="F84" t="s">
        <v>13</v>
      </c>
      <c r="G84" t="s">
        <v>39</v>
      </c>
    </row>
    <row r="85" spans="1:7" x14ac:dyDescent="0.35">
      <c r="A85" s="1">
        <v>22</v>
      </c>
      <c r="B85">
        <v>43</v>
      </c>
      <c r="C85" t="s">
        <v>11</v>
      </c>
      <c r="D85">
        <v>2</v>
      </c>
      <c r="E85" t="s">
        <v>40</v>
      </c>
      <c r="F85" t="s">
        <v>13</v>
      </c>
      <c r="G85" t="s">
        <v>41</v>
      </c>
    </row>
    <row r="86" spans="1:7" x14ac:dyDescent="0.35">
      <c r="A86" s="1">
        <v>22</v>
      </c>
      <c r="B86">
        <v>43</v>
      </c>
      <c r="C86" t="s">
        <v>11</v>
      </c>
      <c r="D86">
        <v>2</v>
      </c>
      <c r="E86" t="s">
        <v>40</v>
      </c>
      <c r="F86" t="s">
        <v>13</v>
      </c>
      <c r="G86" t="s">
        <v>41</v>
      </c>
    </row>
    <row r="87" spans="1:7" x14ac:dyDescent="0.35">
      <c r="A87" s="1">
        <v>22</v>
      </c>
      <c r="B87">
        <v>43</v>
      </c>
      <c r="C87" t="s">
        <v>11</v>
      </c>
      <c r="D87">
        <v>2</v>
      </c>
      <c r="E87">
        <v>1</v>
      </c>
      <c r="F87" t="s">
        <v>13</v>
      </c>
      <c r="G87" t="s">
        <v>41</v>
      </c>
    </row>
    <row r="88" spans="1:7" x14ac:dyDescent="0.35">
      <c r="A88" s="1">
        <v>22</v>
      </c>
      <c r="B88">
        <v>43</v>
      </c>
      <c r="C88" t="s">
        <v>11</v>
      </c>
      <c r="D88">
        <v>2</v>
      </c>
      <c r="E88">
        <v>1</v>
      </c>
      <c r="F88" t="s">
        <v>13</v>
      </c>
      <c r="G88" t="s">
        <v>41</v>
      </c>
    </row>
    <row r="89" spans="1:7" x14ac:dyDescent="0.35">
      <c r="A89" s="1">
        <v>23</v>
      </c>
      <c r="B89">
        <v>21</v>
      </c>
      <c r="C89" t="s">
        <v>7</v>
      </c>
      <c r="D89">
        <v>5</v>
      </c>
      <c r="E89" t="s">
        <v>8</v>
      </c>
      <c r="F89" t="s">
        <v>9</v>
      </c>
      <c r="G89" t="s">
        <v>42</v>
      </c>
    </row>
    <row r="90" spans="1:7" x14ac:dyDescent="0.35">
      <c r="A90" s="1">
        <v>23</v>
      </c>
      <c r="B90">
        <v>21</v>
      </c>
      <c r="C90" t="s">
        <v>7</v>
      </c>
      <c r="D90">
        <v>5</v>
      </c>
      <c r="E90" t="s">
        <v>8</v>
      </c>
      <c r="F90" t="s">
        <v>9</v>
      </c>
      <c r="G90" t="s">
        <v>42</v>
      </c>
    </row>
    <row r="91" spans="1:7" x14ac:dyDescent="0.35">
      <c r="A91" s="1">
        <v>23</v>
      </c>
      <c r="B91">
        <v>21</v>
      </c>
      <c r="C91" t="s">
        <v>7</v>
      </c>
      <c r="D91">
        <v>5</v>
      </c>
      <c r="E91">
        <v>5</v>
      </c>
      <c r="F91" t="s">
        <v>9</v>
      </c>
      <c r="G91" t="s">
        <v>42</v>
      </c>
    </row>
    <row r="92" spans="1:7" x14ac:dyDescent="0.35">
      <c r="A92" s="1">
        <v>23</v>
      </c>
      <c r="B92">
        <v>21</v>
      </c>
      <c r="C92" t="s">
        <v>7</v>
      </c>
      <c r="D92">
        <v>5</v>
      </c>
      <c r="E92">
        <v>5</v>
      </c>
      <c r="F92" t="s">
        <v>9</v>
      </c>
      <c r="G92" t="s">
        <v>42</v>
      </c>
    </row>
    <row r="93" spans="1:7" x14ac:dyDescent="0.35">
      <c r="A93" s="1">
        <v>24</v>
      </c>
      <c r="B93">
        <v>35</v>
      </c>
      <c r="C93" t="s">
        <v>11</v>
      </c>
      <c r="D93">
        <v>4</v>
      </c>
      <c r="E93" t="s">
        <v>8</v>
      </c>
      <c r="F93" t="s">
        <v>9</v>
      </c>
      <c r="G93" t="s">
        <v>43</v>
      </c>
    </row>
    <row r="94" spans="1:7" x14ac:dyDescent="0.35">
      <c r="A94" s="1">
        <v>24</v>
      </c>
      <c r="B94">
        <v>35</v>
      </c>
      <c r="C94" t="s">
        <v>11</v>
      </c>
      <c r="D94">
        <v>4</v>
      </c>
      <c r="E94" t="s">
        <v>8</v>
      </c>
      <c r="F94" t="s">
        <v>9</v>
      </c>
      <c r="G94" t="s">
        <v>56</v>
      </c>
    </row>
    <row r="95" spans="1:7" x14ac:dyDescent="0.35">
      <c r="A95" s="1">
        <v>24</v>
      </c>
      <c r="B95">
        <v>35</v>
      </c>
      <c r="C95" t="s">
        <v>11</v>
      </c>
      <c r="D95">
        <v>4</v>
      </c>
      <c r="E95">
        <v>5</v>
      </c>
      <c r="F95" t="s">
        <v>9</v>
      </c>
      <c r="G95" t="s">
        <v>56</v>
      </c>
    </row>
    <row r="96" spans="1:7" x14ac:dyDescent="0.35">
      <c r="A96" s="1">
        <v>24</v>
      </c>
      <c r="B96">
        <v>35</v>
      </c>
      <c r="C96" t="s">
        <v>11</v>
      </c>
      <c r="D96">
        <v>4</v>
      </c>
      <c r="E96">
        <v>5</v>
      </c>
      <c r="F96" t="s">
        <v>9</v>
      </c>
      <c r="G96" t="s">
        <v>56</v>
      </c>
    </row>
    <row r="97" spans="1:7" x14ac:dyDescent="0.35">
      <c r="A97" s="1">
        <v>25</v>
      </c>
      <c r="B97">
        <v>44</v>
      </c>
      <c r="C97" t="s">
        <v>7</v>
      </c>
      <c r="D97">
        <v>4</v>
      </c>
      <c r="E97" t="s">
        <v>15</v>
      </c>
      <c r="F97" t="s">
        <v>9</v>
      </c>
      <c r="G97" t="s">
        <v>44</v>
      </c>
    </row>
    <row r="98" spans="1:7" x14ac:dyDescent="0.35">
      <c r="A98" s="1">
        <v>25</v>
      </c>
      <c r="B98">
        <v>44</v>
      </c>
      <c r="C98" t="s">
        <v>7</v>
      </c>
      <c r="D98">
        <v>4</v>
      </c>
      <c r="E98" t="s">
        <v>15</v>
      </c>
      <c r="F98" t="s">
        <v>9</v>
      </c>
      <c r="G98" t="s">
        <v>44</v>
      </c>
    </row>
    <row r="99" spans="1:7" x14ac:dyDescent="0.35">
      <c r="A99" s="1">
        <v>25</v>
      </c>
      <c r="B99">
        <v>44</v>
      </c>
      <c r="C99" t="s">
        <v>7</v>
      </c>
      <c r="D99">
        <v>4</v>
      </c>
      <c r="E99">
        <v>4</v>
      </c>
      <c r="F99" t="s">
        <v>9</v>
      </c>
      <c r="G99" t="s">
        <v>44</v>
      </c>
    </row>
    <row r="100" spans="1:7" x14ac:dyDescent="0.35">
      <c r="A100" s="1">
        <v>25</v>
      </c>
      <c r="B100">
        <v>44</v>
      </c>
      <c r="C100" t="s">
        <v>7</v>
      </c>
      <c r="D100">
        <v>4</v>
      </c>
      <c r="E100">
        <v>4</v>
      </c>
      <c r="F100" t="s">
        <v>9</v>
      </c>
      <c r="G100" t="s">
        <v>44</v>
      </c>
    </row>
    <row r="101" spans="1:7" x14ac:dyDescent="0.35">
      <c r="A101" s="1">
        <v>26</v>
      </c>
      <c r="B101">
        <v>20</v>
      </c>
      <c r="C101" t="s">
        <v>11</v>
      </c>
      <c r="D101">
        <v>2</v>
      </c>
      <c r="E101" t="s">
        <v>20</v>
      </c>
      <c r="F101" t="s">
        <v>13</v>
      </c>
      <c r="G101" t="s">
        <v>45</v>
      </c>
    </row>
    <row r="102" spans="1:7" x14ac:dyDescent="0.35">
      <c r="A102" s="1">
        <v>26</v>
      </c>
      <c r="B102">
        <v>20</v>
      </c>
      <c r="C102" t="s">
        <v>11</v>
      </c>
      <c r="D102">
        <v>2</v>
      </c>
      <c r="E102" t="s">
        <v>20</v>
      </c>
      <c r="F102" t="s">
        <v>13</v>
      </c>
      <c r="G102" t="s">
        <v>45</v>
      </c>
    </row>
    <row r="103" spans="1:7" x14ac:dyDescent="0.35">
      <c r="A103" s="1">
        <v>26</v>
      </c>
      <c r="B103">
        <v>20</v>
      </c>
      <c r="C103" t="s">
        <v>11</v>
      </c>
      <c r="D103">
        <v>2</v>
      </c>
      <c r="E103">
        <v>2</v>
      </c>
      <c r="F103" t="s">
        <v>13</v>
      </c>
      <c r="G103" t="s">
        <v>45</v>
      </c>
    </row>
    <row r="104" spans="1:7" x14ac:dyDescent="0.35">
      <c r="A104" s="1">
        <v>26</v>
      </c>
      <c r="B104">
        <v>20</v>
      </c>
      <c r="C104" t="s">
        <v>11</v>
      </c>
      <c r="D104">
        <v>2</v>
      </c>
      <c r="E104">
        <v>2</v>
      </c>
      <c r="F104" t="s">
        <v>13</v>
      </c>
      <c r="G104" t="s">
        <v>45</v>
      </c>
    </row>
    <row r="105" spans="1:7" x14ac:dyDescent="0.35">
      <c r="A105" s="1">
        <v>27</v>
      </c>
      <c r="B105">
        <v>50</v>
      </c>
      <c r="C105" t="s">
        <v>7</v>
      </c>
      <c r="D105">
        <v>3</v>
      </c>
      <c r="E105" t="s">
        <v>12</v>
      </c>
      <c r="F105" t="s">
        <v>13</v>
      </c>
      <c r="G105" t="s">
        <v>46</v>
      </c>
    </row>
    <row r="106" spans="1:7" x14ac:dyDescent="0.35">
      <c r="A106" s="1">
        <v>27</v>
      </c>
      <c r="B106">
        <v>50</v>
      </c>
      <c r="C106" t="s">
        <v>7</v>
      </c>
      <c r="D106">
        <v>3</v>
      </c>
      <c r="E106" t="s">
        <v>12</v>
      </c>
      <c r="F106" t="s">
        <v>13</v>
      </c>
      <c r="G106" t="s">
        <v>46</v>
      </c>
    </row>
    <row r="107" spans="1:7" x14ac:dyDescent="0.35">
      <c r="A107" s="1">
        <v>27</v>
      </c>
      <c r="B107">
        <v>50</v>
      </c>
      <c r="C107" t="s">
        <v>7</v>
      </c>
      <c r="D107">
        <v>3</v>
      </c>
      <c r="E107">
        <v>3</v>
      </c>
      <c r="F107" t="s">
        <v>13</v>
      </c>
      <c r="G107" t="s">
        <v>46</v>
      </c>
    </row>
    <row r="108" spans="1:7" x14ac:dyDescent="0.35">
      <c r="A108" s="1">
        <v>27</v>
      </c>
      <c r="B108">
        <v>50</v>
      </c>
      <c r="C108" t="s">
        <v>7</v>
      </c>
      <c r="D108">
        <v>3</v>
      </c>
      <c r="E108">
        <v>3</v>
      </c>
      <c r="F108" t="s">
        <v>13</v>
      </c>
      <c r="G108" t="s">
        <v>46</v>
      </c>
    </row>
    <row r="109" spans="1:7" x14ac:dyDescent="0.35">
      <c r="A109" s="1">
        <v>28</v>
      </c>
      <c r="B109">
        <v>36</v>
      </c>
      <c r="C109" t="s">
        <v>11</v>
      </c>
      <c r="D109">
        <v>4</v>
      </c>
      <c r="E109" t="s">
        <v>15</v>
      </c>
      <c r="F109" t="s">
        <v>9</v>
      </c>
      <c r="G109" t="s">
        <v>47</v>
      </c>
    </row>
    <row r="110" spans="1:7" x14ac:dyDescent="0.35">
      <c r="A110" s="1">
        <v>28</v>
      </c>
      <c r="B110">
        <v>36</v>
      </c>
      <c r="C110" t="s">
        <v>11</v>
      </c>
      <c r="D110">
        <v>4</v>
      </c>
      <c r="E110" t="s">
        <v>15</v>
      </c>
      <c r="F110" t="s">
        <v>9</v>
      </c>
      <c r="G110" t="s">
        <v>47</v>
      </c>
    </row>
    <row r="111" spans="1:7" x14ac:dyDescent="0.35">
      <c r="A111" s="1">
        <v>28</v>
      </c>
      <c r="B111">
        <v>36</v>
      </c>
      <c r="C111" t="s">
        <v>11</v>
      </c>
      <c r="D111">
        <v>4</v>
      </c>
      <c r="E111">
        <v>4</v>
      </c>
      <c r="F111" t="s">
        <v>9</v>
      </c>
      <c r="G111" t="s">
        <v>47</v>
      </c>
    </row>
    <row r="112" spans="1:7" x14ac:dyDescent="0.35">
      <c r="A112" s="1">
        <v>28</v>
      </c>
      <c r="B112">
        <v>36</v>
      </c>
      <c r="C112" t="s">
        <v>11</v>
      </c>
      <c r="D112">
        <v>4</v>
      </c>
      <c r="E112">
        <v>4</v>
      </c>
      <c r="F112" t="s">
        <v>9</v>
      </c>
      <c r="G112" t="s">
        <v>47</v>
      </c>
    </row>
    <row r="113" spans="1:7" x14ac:dyDescent="0.35">
      <c r="A113" s="1">
        <v>29</v>
      </c>
      <c r="B113">
        <v>48</v>
      </c>
      <c r="C113" t="s">
        <v>7</v>
      </c>
      <c r="D113">
        <v>5</v>
      </c>
      <c r="E113" t="s">
        <v>8</v>
      </c>
      <c r="F113" t="s">
        <v>9</v>
      </c>
      <c r="G113" t="s">
        <v>22</v>
      </c>
    </row>
    <row r="114" spans="1:7" x14ac:dyDescent="0.35">
      <c r="A114" s="1">
        <v>29</v>
      </c>
      <c r="B114">
        <v>48</v>
      </c>
      <c r="C114" t="s">
        <v>7</v>
      </c>
      <c r="D114">
        <v>5</v>
      </c>
      <c r="E114" t="s">
        <v>8</v>
      </c>
      <c r="F114" t="s">
        <v>9</v>
      </c>
      <c r="G114" t="s">
        <v>57</v>
      </c>
    </row>
    <row r="115" spans="1:7" x14ac:dyDescent="0.35">
      <c r="A115" s="1">
        <v>29</v>
      </c>
      <c r="B115">
        <v>48</v>
      </c>
      <c r="C115" t="s">
        <v>7</v>
      </c>
      <c r="D115">
        <v>5</v>
      </c>
      <c r="E115">
        <v>5</v>
      </c>
      <c r="F115" t="s">
        <v>9</v>
      </c>
      <c r="G115" t="s">
        <v>57</v>
      </c>
    </row>
    <row r="116" spans="1:7" x14ac:dyDescent="0.35">
      <c r="A116" s="1">
        <v>29</v>
      </c>
      <c r="B116">
        <v>48</v>
      </c>
      <c r="C116" t="s">
        <v>7</v>
      </c>
      <c r="D116">
        <v>5</v>
      </c>
      <c r="E116">
        <v>5</v>
      </c>
      <c r="F116" t="s">
        <v>9</v>
      </c>
      <c r="G116" t="s">
        <v>57</v>
      </c>
    </row>
    <row r="117" spans="1:7" x14ac:dyDescent="0.35">
      <c r="A117" s="1">
        <v>30</v>
      </c>
      <c r="B117">
        <v>40</v>
      </c>
      <c r="C117" t="s">
        <v>11</v>
      </c>
      <c r="D117">
        <v>4</v>
      </c>
      <c r="E117" t="s">
        <v>8</v>
      </c>
      <c r="F117" t="s">
        <v>9</v>
      </c>
      <c r="G117" t="s">
        <v>48</v>
      </c>
    </row>
    <row r="118" spans="1:7" x14ac:dyDescent="0.35">
      <c r="A118" s="1">
        <v>30</v>
      </c>
      <c r="B118">
        <v>40</v>
      </c>
      <c r="C118" t="s">
        <v>11</v>
      </c>
      <c r="D118">
        <v>4</v>
      </c>
      <c r="E118" t="s">
        <v>8</v>
      </c>
      <c r="F118" t="s">
        <v>9</v>
      </c>
      <c r="G118" t="s">
        <v>48</v>
      </c>
    </row>
    <row r="119" spans="1:7" x14ac:dyDescent="0.35">
      <c r="A119" s="1">
        <v>30</v>
      </c>
      <c r="B119">
        <v>40</v>
      </c>
      <c r="C119" t="s">
        <v>11</v>
      </c>
      <c r="D119">
        <v>4</v>
      </c>
      <c r="E119">
        <v>5</v>
      </c>
      <c r="F119" t="s">
        <v>9</v>
      </c>
      <c r="G119" t="s">
        <v>48</v>
      </c>
    </row>
    <row r="120" spans="1:7" x14ac:dyDescent="0.35">
      <c r="A120" s="1">
        <v>30</v>
      </c>
      <c r="B120">
        <v>40</v>
      </c>
      <c r="C120" t="s">
        <v>11</v>
      </c>
      <c r="D120">
        <v>4</v>
      </c>
      <c r="E120">
        <v>5</v>
      </c>
      <c r="F120" t="s">
        <v>9</v>
      </c>
      <c r="G120" t="s">
        <v>48</v>
      </c>
    </row>
    <row r="121" spans="1:7" x14ac:dyDescent="0.35">
      <c r="A121" s="1">
        <v>31</v>
      </c>
      <c r="B121">
        <v>22</v>
      </c>
      <c r="C121" t="s">
        <v>7</v>
      </c>
      <c r="D121">
        <v>3</v>
      </c>
      <c r="E121" t="s">
        <v>15</v>
      </c>
      <c r="F121" t="s">
        <v>13</v>
      </c>
      <c r="G121" t="s">
        <v>49</v>
      </c>
    </row>
    <row r="122" spans="1:7" x14ac:dyDescent="0.35">
      <c r="A122" s="1">
        <v>31</v>
      </c>
      <c r="B122">
        <v>22</v>
      </c>
      <c r="C122" t="s">
        <v>7</v>
      </c>
      <c r="D122">
        <v>3</v>
      </c>
      <c r="E122" t="s">
        <v>15</v>
      </c>
      <c r="F122" t="s">
        <v>13</v>
      </c>
      <c r="G122" t="s">
        <v>49</v>
      </c>
    </row>
    <row r="123" spans="1:7" x14ac:dyDescent="0.35">
      <c r="A123" s="1">
        <v>31</v>
      </c>
      <c r="B123">
        <v>22</v>
      </c>
      <c r="C123" t="s">
        <v>7</v>
      </c>
      <c r="D123">
        <v>3</v>
      </c>
      <c r="E123">
        <v>4</v>
      </c>
      <c r="F123" t="s">
        <v>13</v>
      </c>
      <c r="G123" t="s">
        <v>49</v>
      </c>
    </row>
    <row r="124" spans="1:7" x14ac:dyDescent="0.35">
      <c r="A124" s="1">
        <v>31</v>
      </c>
      <c r="B124">
        <v>22</v>
      </c>
      <c r="C124" t="s">
        <v>7</v>
      </c>
      <c r="D124">
        <v>3</v>
      </c>
      <c r="E124">
        <v>4</v>
      </c>
      <c r="F124" t="s">
        <v>13</v>
      </c>
      <c r="G124" t="s">
        <v>49</v>
      </c>
    </row>
    <row r="125" spans="1:7" x14ac:dyDescent="0.35">
      <c r="A125" s="1">
        <v>32</v>
      </c>
      <c r="B125">
        <v>27</v>
      </c>
      <c r="C125" t="s">
        <v>11</v>
      </c>
      <c r="D125">
        <v>4</v>
      </c>
      <c r="E125" t="s">
        <v>15</v>
      </c>
      <c r="F125" t="s">
        <v>9</v>
      </c>
      <c r="G125" t="s">
        <v>50</v>
      </c>
    </row>
    <row r="126" spans="1:7" x14ac:dyDescent="0.35">
      <c r="A126" s="1">
        <v>32</v>
      </c>
      <c r="B126">
        <v>27</v>
      </c>
      <c r="C126" t="s">
        <v>11</v>
      </c>
      <c r="D126">
        <v>4</v>
      </c>
      <c r="E126" t="s">
        <v>15</v>
      </c>
      <c r="F126" t="s">
        <v>9</v>
      </c>
      <c r="G126" t="s">
        <v>50</v>
      </c>
    </row>
    <row r="127" spans="1:7" x14ac:dyDescent="0.35">
      <c r="A127" s="1">
        <v>32</v>
      </c>
      <c r="B127">
        <v>27</v>
      </c>
      <c r="C127" t="s">
        <v>11</v>
      </c>
      <c r="D127">
        <v>4</v>
      </c>
      <c r="E127">
        <v>4</v>
      </c>
      <c r="F127" t="s">
        <v>9</v>
      </c>
      <c r="G127" t="s">
        <v>50</v>
      </c>
    </row>
    <row r="128" spans="1:7" x14ac:dyDescent="0.35">
      <c r="A128" s="1">
        <v>32</v>
      </c>
      <c r="B128">
        <v>27</v>
      </c>
      <c r="C128" t="s">
        <v>11</v>
      </c>
      <c r="D128">
        <v>4</v>
      </c>
      <c r="E128">
        <v>4</v>
      </c>
      <c r="F128" t="s">
        <v>9</v>
      </c>
      <c r="G128" t="s">
        <v>50</v>
      </c>
    </row>
    <row r="129" spans="1:7" x14ac:dyDescent="0.35">
      <c r="A129" s="1">
        <v>33</v>
      </c>
      <c r="B129">
        <v>47</v>
      </c>
      <c r="C129" t="s">
        <v>7</v>
      </c>
      <c r="D129">
        <v>2</v>
      </c>
      <c r="E129" t="s">
        <v>20</v>
      </c>
      <c r="F129" t="s">
        <v>13</v>
      </c>
      <c r="G129" t="s">
        <v>51</v>
      </c>
    </row>
    <row r="130" spans="1:7" x14ac:dyDescent="0.35">
      <c r="A130" s="1">
        <v>33</v>
      </c>
      <c r="B130">
        <v>47</v>
      </c>
      <c r="C130" t="s">
        <v>7</v>
      </c>
      <c r="D130">
        <v>2</v>
      </c>
      <c r="E130" t="s">
        <v>20</v>
      </c>
      <c r="F130" t="s">
        <v>13</v>
      </c>
      <c r="G130" t="s">
        <v>51</v>
      </c>
    </row>
    <row r="131" spans="1:7" x14ac:dyDescent="0.35">
      <c r="A131" s="1">
        <v>33</v>
      </c>
      <c r="B131">
        <v>47</v>
      </c>
      <c r="C131" t="s">
        <v>7</v>
      </c>
      <c r="D131">
        <v>2</v>
      </c>
      <c r="E131">
        <v>2</v>
      </c>
      <c r="F131" t="s">
        <v>13</v>
      </c>
      <c r="G131" t="s">
        <v>51</v>
      </c>
    </row>
    <row r="132" spans="1:7" x14ac:dyDescent="0.35">
      <c r="A132" s="1">
        <v>33</v>
      </c>
      <c r="B132">
        <v>47</v>
      </c>
      <c r="C132" t="s">
        <v>7</v>
      </c>
      <c r="D132">
        <v>2</v>
      </c>
      <c r="E132">
        <v>2</v>
      </c>
      <c r="F132" t="s">
        <v>13</v>
      </c>
      <c r="G132" t="s">
        <v>51</v>
      </c>
    </row>
    <row r="133" spans="1:7" x14ac:dyDescent="0.35">
      <c r="A133" s="1">
        <v>34</v>
      </c>
      <c r="B133">
        <v>33</v>
      </c>
      <c r="C133" t="s">
        <v>11</v>
      </c>
      <c r="D133">
        <v>5</v>
      </c>
      <c r="E133" t="s">
        <v>15</v>
      </c>
      <c r="F133" t="s">
        <v>9</v>
      </c>
      <c r="G133" t="s">
        <v>52</v>
      </c>
    </row>
    <row r="134" spans="1:7" x14ac:dyDescent="0.35">
      <c r="A134" s="1">
        <v>34</v>
      </c>
      <c r="B134">
        <v>33</v>
      </c>
      <c r="C134" t="s">
        <v>11</v>
      </c>
      <c r="D134">
        <v>5</v>
      </c>
      <c r="E134" t="s">
        <v>15</v>
      </c>
      <c r="F134" t="s">
        <v>9</v>
      </c>
      <c r="G134" t="s">
        <v>52</v>
      </c>
    </row>
    <row r="135" spans="1:7" x14ac:dyDescent="0.35">
      <c r="A135" s="1">
        <v>34</v>
      </c>
      <c r="B135">
        <v>33</v>
      </c>
      <c r="C135" t="s">
        <v>11</v>
      </c>
      <c r="D135">
        <v>5</v>
      </c>
      <c r="E135">
        <v>4</v>
      </c>
      <c r="F135" t="s">
        <v>9</v>
      </c>
      <c r="G135" t="s">
        <v>52</v>
      </c>
    </row>
    <row r="136" spans="1:7" x14ac:dyDescent="0.35">
      <c r="A136" s="1">
        <v>34</v>
      </c>
      <c r="B136">
        <v>33</v>
      </c>
      <c r="C136" t="s">
        <v>11</v>
      </c>
      <c r="D136">
        <v>5</v>
      </c>
      <c r="E136">
        <v>4</v>
      </c>
      <c r="F136" t="s">
        <v>9</v>
      </c>
      <c r="G136" t="s">
        <v>52</v>
      </c>
    </row>
    <row r="137" spans="1:7" x14ac:dyDescent="0.35">
      <c r="A137" s="1">
        <v>35</v>
      </c>
      <c r="B137">
        <v>24</v>
      </c>
      <c r="C137" t="s">
        <v>11</v>
      </c>
      <c r="D137">
        <v>6</v>
      </c>
      <c r="E137" t="s">
        <v>58</v>
      </c>
      <c r="F137" t="s">
        <v>9</v>
      </c>
      <c r="G137" t="s">
        <v>59</v>
      </c>
    </row>
    <row r="138" spans="1:7" x14ac:dyDescent="0.35">
      <c r="A138" s="1">
        <v>35</v>
      </c>
      <c r="B138">
        <v>24</v>
      </c>
      <c r="C138" t="s">
        <v>11</v>
      </c>
      <c r="D138">
        <v>6</v>
      </c>
      <c r="E138">
        <v>7</v>
      </c>
      <c r="F138" t="s">
        <v>9</v>
      </c>
      <c r="G138" t="s">
        <v>59</v>
      </c>
    </row>
    <row r="139" spans="1:7" x14ac:dyDescent="0.35">
      <c r="A139" s="1">
        <v>36</v>
      </c>
      <c r="B139">
        <v>27</v>
      </c>
      <c r="C139" t="s">
        <v>7</v>
      </c>
      <c r="D139">
        <v>2</v>
      </c>
      <c r="E139" t="s">
        <v>20</v>
      </c>
      <c r="F139" t="s">
        <v>13</v>
      </c>
      <c r="G139" t="s">
        <v>60</v>
      </c>
    </row>
    <row r="140" spans="1:7" x14ac:dyDescent="0.35">
      <c r="A140" s="1">
        <v>36</v>
      </c>
      <c r="B140">
        <v>27</v>
      </c>
      <c r="C140" t="s">
        <v>7</v>
      </c>
      <c r="D140">
        <v>2</v>
      </c>
      <c r="E140">
        <v>2</v>
      </c>
      <c r="F140" t="s">
        <v>13</v>
      </c>
      <c r="G140" t="s">
        <v>60</v>
      </c>
    </row>
    <row r="141" spans="1:7" x14ac:dyDescent="0.35">
      <c r="A141" s="1">
        <v>2000</v>
      </c>
      <c r="B141">
        <v>22</v>
      </c>
      <c r="C141" t="s">
        <v>11</v>
      </c>
      <c r="D141">
        <v>2</v>
      </c>
      <c r="E141" t="s">
        <v>12</v>
      </c>
      <c r="F141" t="s">
        <v>13</v>
      </c>
      <c r="G141" t="s">
        <v>27</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007E-9D4B-4A1E-813A-D30E2D7E0A4E}">
  <sheetPr codeName="Sheet5"/>
  <dimension ref="A1:O86"/>
  <sheetViews>
    <sheetView topLeftCell="F1" workbookViewId="0">
      <pane ySplit="2" topLeftCell="A3" activePane="bottomLeft" state="frozen"/>
      <selection pane="bottomLeft" activeCell="L15" sqref="L15"/>
    </sheetView>
  </sheetViews>
  <sheetFormatPr defaultRowHeight="14.5" x14ac:dyDescent="0.35"/>
  <cols>
    <col min="1" max="1" width="11.453125" style="1" customWidth="1"/>
    <col min="2" max="2" width="3.7265625" customWidth="1"/>
    <col min="3" max="3" width="6.6328125" customWidth="1"/>
    <col min="4" max="4" width="13.453125" customWidth="1"/>
    <col min="5" max="5" width="12.453125" style="1" customWidth="1"/>
    <col min="6" max="6" width="49" customWidth="1"/>
    <col min="7" max="7" width="62.6328125" customWidth="1"/>
    <col min="8" max="8" width="5.453125" customWidth="1"/>
    <col min="9" max="9" width="11.453125" customWidth="1"/>
    <col min="10" max="10" width="3.7265625" customWidth="1"/>
    <col min="11" max="11" width="6.6328125" customWidth="1"/>
    <col min="12" max="12" width="13.453125" customWidth="1"/>
    <col min="13" max="13" width="12.453125" customWidth="1"/>
    <col min="14" max="14" width="11" customWidth="1"/>
    <col min="15" max="15" width="62.6328125" customWidth="1"/>
  </cols>
  <sheetData>
    <row r="1" spans="1:15" x14ac:dyDescent="0.35">
      <c r="A1" s="44" t="s">
        <v>88</v>
      </c>
      <c r="B1" s="44"/>
      <c r="C1" s="44"/>
      <c r="D1" s="44"/>
      <c r="E1" s="44"/>
      <c r="F1" s="44"/>
      <c r="G1" s="44"/>
      <c r="I1" s="45" t="s">
        <v>87</v>
      </c>
      <c r="J1" s="45"/>
      <c r="K1" s="45"/>
      <c r="L1" s="45"/>
      <c r="M1" s="45"/>
      <c r="N1" s="45"/>
      <c r="O1" s="45"/>
    </row>
    <row r="2" spans="1:15" x14ac:dyDescent="0.35">
      <c r="A2" s="9" t="str" cm="1">
        <f t="array" ref="A2:G2">Append1[#Headers]</f>
        <v>customer_id</v>
      </c>
      <c r="B2" s="10" t="str">
        <v>age</v>
      </c>
      <c r="C2" s="10" t="str">
        <v>gender</v>
      </c>
      <c r="D2" s="10" t="str">
        <v>product_rating</v>
      </c>
      <c r="E2" s="9" t="str">
        <v>service_rating</v>
      </c>
      <c r="F2" s="10" t="str">
        <v>recommend</v>
      </c>
      <c r="G2" s="10" t="str">
        <v>feedback</v>
      </c>
      <c r="I2" s="10" t="str" cm="1">
        <f t="array" ref="I2:O2">Append1[#Headers]</f>
        <v>customer_id</v>
      </c>
      <c r="J2" s="10" t="str">
        <v>age</v>
      </c>
      <c r="K2" s="10" t="str">
        <v>gender</v>
      </c>
      <c r="L2" s="10" t="str">
        <v>product_rating</v>
      </c>
      <c r="M2" s="10" t="str">
        <v>service_rating</v>
      </c>
      <c r="N2" s="10" t="str">
        <v>recommend</v>
      </c>
      <c r="O2" s="10" t="str">
        <v>feedback</v>
      </c>
    </row>
    <row r="3" spans="1:15" x14ac:dyDescent="0.35">
      <c r="A3" s="1" cm="1">
        <f t="array" ref="A3:G86">_xlfn.UNIQUE(merged_tables!A2:G500)</f>
        <v>1</v>
      </c>
      <c r="B3">
        <v>25</v>
      </c>
      <c r="C3" t="str">
        <v>F</v>
      </c>
      <c r="D3">
        <v>4</v>
      </c>
      <c r="E3" s="1" t="str">
        <v>5</v>
      </c>
      <c r="F3" t="str">
        <v>Yes</v>
      </c>
      <c r="G3" t="str">
        <v>I love the natural ingredients used in the products.</v>
      </c>
      <c r="I3" s="1" cm="1">
        <f t="array" ref="I3:K3">_xlfn.XLOOKUP(A3, 'customer_feedback_2'!$A$2:$A$84, 'customer_feedback_2'!$A$2:$C$84, A3:C3)</f>
        <v>1</v>
      </c>
      <c r="J3">
        <v>25</v>
      </c>
      <c r="K3" t="str">
        <v>F</v>
      </c>
      <c r="L3">
        <f>MAX(MIN(_xlfn.XLOOKUP(A3, 'customer_feedback_2'!$A$2:$A$84, 'customer_feedback_2'!$D$2:$D$84, D3), 5), 1)</f>
        <v>4</v>
      </c>
      <c r="M3">
        <f>MAX(MIN(_xlfn.XLOOKUP(A3, 'customer_feedback_2'!$A$2:$A$84, 'customer_feedback_2'!$E$2:$E$84, E3), 5), 1)</f>
        <v>5</v>
      </c>
      <c r="N3" t="str" cm="1">
        <f t="array" ref="N3:O3">_xlfn.XLOOKUP(A3, 'customer_feedback_2'!$A$2:$A$84, 'customer_feedback_2'!$F$2:$G$84, F3:G3)</f>
        <v>Yes</v>
      </c>
      <c r="O3" t="str">
        <v>I love the natural ingredients used in the products.</v>
      </c>
    </row>
    <row r="4" spans="1:15" x14ac:dyDescent="0.35">
      <c r="A4" s="1">
        <v>1</v>
      </c>
      <c r="B4">
        <v>25</v>
      </c>
      <c r="C4" t="str">
        <v>F</v>
      </c>
      <c r="D4">
        <v>4</v>
      </c>
      <c r="E4" s="1">
        <v>5</v>
      </c>
      <c r="F4" t="str">
        <v>Yes</v>
      </c>
      <c r="G4" t="str">
        <v>I love the natural ingredients used in the products.</v>
      </c>
      <c r="I4" s="1" cm="1">
        <f t="array" ref="I4:K4">_xlfn.XLOOKUP(A4, 'customer_feedback_2'!$A$2:$A$84, 'customer_feedback_2'!$A$2:$C$84, A4:C4)</f>
        <v>1</v>
      </c>
      <c r="J4">
        <v>25</v>
      </c>
      <c r="K4" t="str">
        <v>F</v>
      </c>
      <c r="L4">
        <f>MAX(MIN(_xlfn.XLOOKUP(A4, 'customer_feedback_2'!$A$2:$A$84, 'customer_feedback_2'!$D$2:$D$84, D4), 5), 1)</f>
        <v>4</v>
      </c>
      <c r="M4">
        <f>MAX(MIN(_xlfn.XLOOKUP(A4, 'customer_feedback_2'!$A$2:$A$84, 'customer_feedback_2'!$E$2:$E$84, E4), 5), 1)</f>
        <v>5</v>
      </c>
      <c r="N4" t="str" cm="1">
        <f t="array" ref="N4:O4">_xlfn.XLOOKUP(A4, 'customer_feedback_2'!$A$2:$A$84, 'customer_feedback_2'!$F$2:$G$84, F4:G4)</f>
        <v>Yes</v>
      </c>
      <c r="O4" t="str">
        <v>I love the natural ingredients used in the products.</v>
      </c>
    </row>
    <row r="5" spans="1:15" x14ac:dyDescent="0.35">
      <c r="A5" s="1">
        <v>2</v>
      </c>
      <c r="B5">
        <v>37</v>
      </c>
      <c r="C5" t="str">
        <v>M</v>
      </c>
      <c r="D5">
        <v>3</v>
      </c>
      <c r="E5" s="1" t="str">
        <v>3</v>
      </c>
      <c r="F5" t="str">
        <v>No</v>
      </c>
      <c r="G5" t="str">
        <v>20000.</v>
      </c>
      <c r="I5" s="1" cm="1">
        <f t="array" ref="I5:K5">_xlfn.XLOOKUP(A5, 'customer_feedback_2'!$A$2:$A$84, 'customer_feedback_2'!$A$2:$C$84, A5:C5)</f>
        <v>2</v>
      </c>
      <c r="J5">
        <v>37</v>
      </c>
      <c r="K5" t="str">
        <v>M</v>
      </c>
      <c r="L5">
        <f>MAX(MIN(_xlfn.XLOOKUP(A5, 'customer_feedback_2'!$A$2:$A$84, 'customer_feedback_2'!$D$2:$D$84, D5), 5), 1)</f>
        <v>3</v>
      </c>
      <c r="M5">
        <f>MAX(MIN(_xlfn.XLOOKUP(A5, 'customer_feedback_2'!$A$2:$A$84, 'customer_feedback_2'!$E$2:$E$84, E5), 5), 1)</f>
        <v>3</v>
      </c>
      <c r="N5" t="str" cm="1">
        <f t="array" ref="N5:O5">_xlfn.XLOOKUP(A5, 'customer_feedback_2'!$A$2:$A$84, 'customer_feedback_2'!$F$2:$G$84, F5:G5)</f>
        <v>No</v>
      </c>
      <c r="O5" t="str">
        <v>The product didn't work for me as expected.</v>
      </c>
    </row>
    <row r="6" spans="1:15" x14ac:dyDescent="0.35">
      <c r="A6" s="1">
        <v>2</v>
      </c>
      <c r="B6">
        <v>37</v>
      </c>
      <c r="C6" t="str">
        <v>M</v>
      </c>
      <c r="D6">
        <v>3</v>
      </c>
      <c r="E6" s="1" t="str">
        <v>3</v>
      </c>
      <c r="F6" t="str">
        <v>No</v>
      </c>
      <c r="G6" t="str">
        <v>The product didn't work for me as expected.</v>
      </c>
      <c r="I6" s="1" cm="1">
        <f t="array" ref="I6:K6">_xlfn.XLOOKUP(A6, 'customer_feedback_2'!$A$2:$A$84, 'customer_feedback_2'!$A$2:$C$84, A6:C6)</f>
        <v>2</v>
      </c>
      <c r="J6">
        <v>37</v>
      </c>
      <c r="K6" t="str">
        <v>M</v>
      </c>
      <c r="L6">
        <f>MAX(MIN(_xlfn.XLOOKUP(A6, 'customer_feedback_2'!$A$2:$A$84, 'customer_feedback_2'!$D$2:$D$84, D6), 5), 1)</f>
        <v>3</v>
      </c>
      <c r="M6">
        <f>MAX(MIN(_xlfn.XLOOKUP(A6, 'customer_feedback_2'!$A$2:$A$84, 'customer_feedback_2'!$E$2:$E$84, E6), 5), 1)</f>
        <v>3</v>
      </c>
      <c r="N6" t="str" cm="1">
        <f t="array" ref="N6:O6">_xlfn.XLOOKUP(A6, 'customer_feedback_2'!$A$2:$A$84, 'customer_feedback_2'!$F$2:$G$84, F6:G6)</f>
        <v>No</v>
      </c>
      <c r="O6" t="str">
        <v>The product didn't work for me as expected.</v>
      </c>
    </row>
    <row r="7" spans="1:15" x14ac:dyDescent="0.35">
      <c r="A7" s="1">
        <v>2</v>
      </c>
      <c r="B7">
        <v>37</v>
      </c>
      <c r="C7" t="str">
        <v>M</v>
      </c>
      <c r="D7">
        <v>3</v>
      </c>
      <c r="E7" s="1">
        <v>3</v>
      </c>
      <c r="F7" t="str">
        <v>No</v>
      </c>
      <c r="G7" t="str">
        <v>The product didn't work for me as expected.</v>
      </c>
      <c r="I7" s="1" cm="1">
        <f t="array" ref="I7:K7">_xlfn.XLOOKUP(A7, 'customer_feedback_2'!$A$2:$A$84, 'customer_feedback_2'!$A$2:$C$84, A7:C7)</f>
        <v>2</v>
      </c>
      <c r="J7">
        <v>37</v>
      </c>
      <c r="K7" t="str">
        <v>M</v>
      </c>
      <c r="L7">
        <f>MAX(MIN(_xlfn.XLOOKUP(A7, 'customer_feedback_2'!$A$2:$A$84, 'customer_feedback_2'!$D$2:$D$84, D7), 5), 1)</f>
        <v>3</v>
      </c>
      <c r="M7">
        <f>MAX(MIN(_xlfn.XLOOKUP(A7, 'customer_feedback_2'!$A$2:$A$84, 'customer_feedback_2'!$E$2:$E$84, E7), 5), 1)</f>
        <v>3</v>
      </c>
      <c r="N7" t="str" cm="1">
        <f t="array" ref="N7:O7">_xlfn.XLOOKUP(A7, 'customer_feedback_2'!$A$2:$A$84, 'customer_feedback_2'!$F$2:$G$84, F7:G7)</f>
        <v>No</v>
      </c>
      <c r="O7" t="str">
        <v>The product didn't work for me as expected.</v>
      </c>
    </row>
    <row r="8" spans="1:15" x14ac:dyDescent="0.35">
      <c r="A8" s="1">
        <v>3</v>
      </c>
      <c r="B8">
        <v>42</v>
      </c>
      <c r="C8" t="str">
        <v>F</v>
      </c>
      <c r="D8">
        <v>5</v>
      </c>
      <c r="E8" s="1" t="str">
        <v>4</v>
      </c>
      <c r="F8" t="str">
        <v>Yes</v>
      </c>
      <c r="G8" t="str">
        <v>I.</v>
      </c>
      <c r="I8" s="1" cm="1">
        <f t="array" ref="I8:K8">_xlfn.XLOOKUP(A8, 'customer_feedback_2'!$A$2:$A$84, 'customer_feedback_2'!$A$2:$C$84, A8:C8)</f>
        <v>3</v>
      </c>
      <c r="J8">
        <v>42</v>
      </c>
      <c r="K8" t="str">
        <v>F</v>
      </c>
      <c r="L8">
        <f>MAX(MIN(_xlfn.XLOOKUP(A8, 'customer_feedback_2'!$A$2:$A$84, 'customer_feedback_2'!$D$2:$D$84, D8), 5), 1)</f>
        <v>5</v>
      </c>
      <c r="M8">
        <f>MAX(MIN(_xlfn.XLOOKUP(A8, 'customer_feedback_2'!$A$2:$A$84, 'customer_feedback_2'!$E$2:$E$84, E8), 5), 1)</f>
        <v>4</v>
      </c>
      <c r="N8" t="str" cm="1">
        <f t="array" ref="N8:O8">_xlfn.XLOOKUP(A8, 'customer_feedback_2'!$A$2:$A$84, 'customer_feedback_2'!$F$2:$G$84, F8:G8)</f>
        <v>Yes</v>
      </c>
      <c r="O8" t="str">
        <v>I've been a loyal customer for years and I love the products.</v>
      </c>
    </row>
    <row r="9" spans="1:15" x14ac:dyDescent="0.35">
      <c r="A9" s="1">
        <v>3</v>
      </c>
      <c r="B9">
        <v>42</v>
      </c>
      <c r="C9" t="str">
        <v>F</v>
      </c>
      <c r="D9">
        <v>5</v>
      </c>
      <c r="E9" s="1" t="str">
        <v>4</v>
      </c>
      <c r="F9" t="str">
        <v>Yes</v>
      </c>
      <c r="G9" t="str">
        <v>I've been a loyal customer for years and I love the products.</v>
      </c>
      <c r="I9" s="1" cm="1">
        <f t="array" ref="I9:K9">_xlfn.XLOOKUP(A9, 'customer_feedback_2'!$A$2:$A$84, 'customer_feedback_2'!$A$2:$C$84, A9:C9)</f>
        <v>3</v>
      </c>
      <c r="J9">
        <v>42</v>
      </c>
      <c r="K9" t="str">
        <v>F</v>
      </c>
      <c r="L9">
        <f>MAX(MIN(_xlfn.XLOOKUP(A9, 'customer_feedback_2'!$A$2:$A$84, 'customer_feedback_2'!$D$2:$D$84, D9), 5), 1)</f>
        <v>5</v>
      </c>
      <c r="M9">
        <f>MAX(MIN(_xlfn.XLOOKUP(A9, 'customer_feedback_2'!$A$2:$A$84, 'customer_feedback_2'!$E$2:$E$84, E9), 5), 1)</f>
        <v>4</v>
      </c>
      <c r="N9" t="str" cm="1">
        <f t="array" ref="N9:O9">_xlfn.XLOOKUP(A9, 'customer_feedback_2'!$A$2:$A$84, 'customer_feedback_2'!$F$2:$G$84, F9:G9)</f>
        <v>Yes</v>
      </c>
      <c r="O9" t="str">
        <v>I've been a loyal customer for years and I love the products.</v>
      </c>
    </row>
    <row r="10" spans="1:15" x14ac:dyDescent="0.35">
      <c r="A10" s="1">
        <v>3</v>
      </c>
      <c r="B10">
        <v>42</v>
      </c>
      <c r="C10" t="str">
        <v>F</v>
      </c>
      <c r="D10">
        <v>5</v>
      </c>
      <c r="E10" s="1">
        <v>4</v>
      </c>
      <c r="F10" t="str">
        <v>Yes</v>
      </c>
      <c r="G10" t="str">
        <v>I've been a loyal customer for years and I love the products.</v>
      </c>
      <c r="I10" s="1" cm="1">
        <f t="array" ref="I10:K10">_xlfn.XLOOKUP(A10, 'customer_feedback_2'!$A$2:$A$84, 'customer_feedback_2'!$A$2:$C$84, A10:C10)</f>
        <v>3</v>
      </c>
      <c r="J10">
        <v>42</v>
      </c>
      <c r="K10" t="str">
        <v>F</v>
      </c>
      <c r="L10">
        <f>MAX(MIN(_xlfn.XLOOKUP(A10, 'customer_feedback_2'!$A$2:$A$84, 'customer_feedback_2'!$D$2:$D$84, D10), 5), 1)</f>
        <v>5</v>
      </c>
      <c r="M10">
        <f>MAX(MIN(_xlfn.XLOOKUP(A10, 'customer_feedback_2'!$A$2:$A$84, 'customer_feedback_2'!$E$2:$E$84, E10), 5), 1)</f>
        <v>4</v>
      </c>
      <c r="N10" t="str" cm="1">
        <f t="array" ref="N10:O10">_xlfn.XLOOKUP(A10, 'customer_feedback_2'!$A$2:$A$84, 'customer_feedback_2'!$F$2:$G$84, F10:G10)</f>
        <v>Yes</v>
      </c>
      <c r="O10" t="str">
        <v>I've been a loyal customer for years and I love the products.</v>
      </c>
    </row>
    <row r="11" spans="1:15" x14ac:dyDescent="0.35">
      <c r="A11" s="1">
        <v>4</v>
      </c>
      <c r="B11">
        <v>28</v>
      </c>
      <c r="C11" t="str">
        <v>F</v>
      </c>
      <c r="D11">
        <v>4</v>
      </c>
      <c r="E11" s="1" t="str">
        <v>5</v>
      </c>
      <c r="F11" t="str">
        <v>34</v>
      </c>
      <c r="G11" t="str">
        <v>The customer service is amazing!</v>
      </c>
      <c r="I11" s="1" cm="1">
        <f t="array" ref="I11:K11">_xlfn.XLOOKUP(A11, 'customer_feedback_2'!$A$2:$A$84, 'customer_feedback_2'!$A$2:$C$84, A11:C11)</f>
        <v>4</v>
      </c>
      <c r="J11">
        <v>28</v>
      </c>
      <c r="K11" t="str">
        <v>F</v>
      </c>
      <c r="L11">
        <f>MAX(MIN(_xlfn.XLOOKUP(A11, 'customer_feedback_2'!$A$2:$A$84, 'customer_feedback_2'!$D$2:$D$84, D11), 5), 1)</f>
        <v>4</v>
      </c>
      <c r="M11">
        <f>MAX(MIN(_xlfn.XLOOKUP(A11, 'customer_feedback_2'!$A$2:$A$84, 'customer_feedback_2'!$E$2:$E$84, E11), 5), 1)</f>
        <v>5</v>
      </c>
      <c r="N11" t="str" cm="1">
        <f t="array" ref="N11:O11">_xlfn.XLOOKUP(A11, 'customer_feedback_2'!$A$2:$A$84, 'customer_feedback_2'!$F$2:$G$84, F11:G11)</f>
        <v>Yes</v>
      </c>
      <c r="O11" t="str">
        <v>The customer service is amazing!</v>
      </c>
    </row>
    <row r="12" spans="1:15" x14ac:dyDescent="0.35">
      <c r="A12" s="1">
        <v>4</v>
      </c>
      <c r="B12">
        <v>28</v>
      </c>
      <c r="C12" t="str">
        <v>F</v>
      </c>
      <c r="D12">
        <v>4</v>
      </c>
      <c r="E12" s="1" t="str">
        <v>5</v>
      </c>
      <c r="F12" t="str">
        <v>Yes</v>
      </c>
      <c r="G12" t="str">
        <v>The customer service is amazing!</v>
      </c>
      <c r="I12" s="1" cm="1">
        <f t="array" ref="I12:K12">_xlfn.XLOOKUP(A12, 'customer_feedback_2'!$A$2:$A$84, 'customer_feedback_2'!$A$2:$C$84, A12:C12)</f>
        <v>4</v>
      </c>
      <c r="J12">
        <v>28</v>
      </c>
      <c r="K12" t="str">
        <v>F</v>
      </c>
      <c r="L12">
        <f>MAX(MIN(_xlfn.XLOOKUP(A12, 'customer_feedback_2'!$A$2:$A$84, 'customer_feedback_2'!$D$2:$D$84, D12), 5), 1)</f>
        <v>4</v>
      </c>
      <c r="M12">
        <f>MAX(MIN(_xlfn.XLOOKUP(A12, 'customer_feedback_2'!$A$2:$A$84, 'customer_feedback_2'!$E$2:$E$84, E12), 5), 1)</f>
        <v>5</v>
      </c>
      <c r="N12" t="str" cm="1">
        <f t="array" ref="N12:O12">_xlfn.XLOOKUP(A12, 'customer_feedback_2'!$A$2:$A$84, 'customer_feedback_2'!$F$2:$G$84, F12:G12)</f>
        <v>Yes</v>
      </c>
      <c r="O12" t="str">
        <v>The customer service is amazing!</v>
      </c>
    </row>
    <row r="13" spans="1:15" x14ac:dyDescent="0.35">
      <c r="A13" s="1">
        <v>4</v>
      </c>
      <c r="B13">
        <v>28</v>
      </c>
      <c r="C13" t="str">
        <v>F</v>
      </c>
      <c r="D13">
        <v>4</v>
      </c>
      <c r="E13" s="1">
        <v>5</v>
      </c>
      <c r="F13" t="str">
        <v>Yes</v>
      </c>
      <c r="G13" t="str">
        <v>The customer service is amazing!</v>
      </c>
      <c r="I13" s="1" cm="1">
        <f t="array" ref="I13:K13">_xlfn.XLOOKUP(A13, 'customer_feedback_2'!$A$2:$A$84, 'customer_feedback_2'!$A$2:$C$84, A13:C13)</f>
        <v>4</v>
      </c>
      <c r="J13">
        <v>28</v>
      </c>
      <c r="K13" t="str">
        <v>F</v>
      </c>
      <c r="L13">
        <f>MAX(MIN(_xlfn.XLOOKUP(A13, 'customer_feedback_2'!$A$2:$A$84, 'customer_feedback_2'!$D$2:$D$84, D13), 5), 1)</f>
        <v>4</v>
      </c>
      <c r="M13">
        <f>MAX(MIN(_xlfn.XLOOKUP(A13, 'customer_feedback_2'!$A$2:$A$84, 'customer_feedback_2'!$E$2:$E$84, E13), 5), 1)</f>
        <v>5</v>
      </c>
      <c r="N13" t="str" cm="1">
        <f t="array" ref="N13:O13">_xlfn.XLOOKUP(A13, 'customer_feedback_2'!$A$2:$A$84, 'customer_feedback_2'!$F$2:$G$84, F13:G13)</f>
        <v>Yes</v>
      </c>
      <c r="O13" t="str">
        <v>The customer service is amazing!</v>
      </c>
    </row>
    <row r="14" spans="1:15" x14ac:dyDescent="0.35">
      <c r="A14" s="1">
        <v>5</v>
      </c>
      <c r="B14">
        <v>33</v>
      </c>
      <c r="C14" t="str">
        <v>0</v>
      </c>
      <c r="D14">
        <v>2</v>
      </c>
      <c r="E14" s="1" t="str">
        <v>2</v>
      </c>
      <c r="F14" t="str">
        <v>I was disappointed with the quality of the product.</v>
      </c>
      <c r="G14" t="str">
        <v/>
      </c>
      <c r="I14" s="1" cm="1">
        <f t="array" ref="I14:K14">_xlfn.XLOOKUP(A14, 'customer_feedback_2'!$A$2:$A$84, 'customer_feedback_2'!$A$2:$C$84, A14:C14)</f>
        <v>5</v>
      </c>
      <c r="J14">
        <v>33</v>
      </c>
      <c r="K14" t="str">
        <v>M</v>
      </c>
      <c r="L14">
        <f>MAX(MIN(_xlfn.XLOOKUP(A14, 'customer_feedback_2'!$A$2:$A$84, 'customer_feedback_2'!$D$2:$D$84, D14), 5), 1)</f>
        <v>2</v>
      </c>
      <c r="M14">
        <f>MAX(MIN(_xlfn.XLOOKUP(A14, 'customer_feedback_2'!$A$2:$A$84, 'customer_feedback_2'!$E$2:$E$84, E14), 5), 1)</f>
        <v>2</v>
      </c>
      <c r="N14" t="str" cm="1">
        <f t="array" ref="N14:O14">_xlfn.XLOOKUP(A14, 'customer_feedback_2'!$A$2:$A$84, 'customer_feedback_2'!$F$2:$G$84, F14:G14)</f>
        <v>No</v>
      </c>
      <c r="O14" t="str">
        <v>I was disappointed with the quality of the product.</v>
      </c>
    </row>
    <row r="15" spans="1:15" x14ac:dyDescent="0.35">
      <c r="A15" s="1">
        <v>5</v>
      </c>
      <c r="B15">
        <v>33</v>
      </c>
      <c r="C15" t="str">
        <v>M</v>
      </c>
      <c r="D15">
        <v>2</v>
      </c>
      <c r="E15" s="1" t="str">
        <v>2</v>
      </c>
      <c r="F15" t="str">
        <v>No</v>
      </c>
      <c r="G15" t="str">
        <v>I was disappointed with the quality of the product.</v>
      </c>
      <c r="I15" s="1" cm="1">
        <f t="array" ref="I15:K15">_xlfn.XLOOKUP(A15, 'customer_feedback_2'!$A$2:$A$84, 'customer_feedback_2'!$A$2:$C$84, A15:C15)</f>
        <v>5</v>
      </c>
      <c r="J15">
        <v>33</v>
      </c>
      <c r="K15" t="str">
        <v>M</v>
      </c>
      <c r="L15">
        <f>MAX(MIN(_xlfn.XLOOKUP(A15, 'customer_feedback_2'!$A$2:$A$84, 'customer_feedback_2'!$D$2:$D$84, D15), 5), 1)</f>
        <v>2</v>
      </c>
      <c r="M15">
        <f>MAX(MIN(_xlfn.XLOOKUP(A15, 'customer_feedback_2'!$A$2:$A$84, 'customer_feedback_2'!$E$2:$E$84, E15), 5), 1)</f>
        <v>2</v>
      </c>
      <c r="N15" t="str" cm="1">
        <f t="array" ref="N15:O15">_xlfn.XLOOKUP(A15, 'customer_feedback_2'!$A$2:$A$84, 'customer_feedback_2'!$F$2:$G$84, F15:G15)</f>
        <v>No</v>
      </c>
      <c r="O15" t="str">
        <v>I was disappointed with the quality of the product.</v>
      </c>
    </row>
    <row r="16" spans="1:15" x14ac:dyDescent="0.35">
      <c r="A16" s="1">
        <v>5</v>
      </c>
      <c r="B16">
        <v>33</v>
      </c>
      <c r="C16" t="str">
        <v>M</v>
      </c>
      <c r="D16">
        <v>2</v>
      </c>
      <c r="E16" s="1">
        <v>2</v>
      </c>
      <c r="F16" t="str">
        <v>No</v>
      </c>
      <c r="G16" t="str">
        <v>I was disappointed with the quality of the product.</v>
      </c>
      <c r="I16" s="1" cm="1">
        <f t="array" ref="I16:K16">_xlfn.XLOOKUP(A16, 'customer_feedback_2'!$A$2:$A$84, 'customer_feedback_2'!$A$2:$C$84, A16:C16)</f>
        <v>5</v>
      </c>
      <c r="J16">
        <v>33</v>
      </c>
      <c r="K16" t="str">
        <v>M</v>
      </c>
      <c r="L16">
        <f>MAX(MIN(_xlfn.XLOOKUP(A16, 'customer_feedback_2'!$A$2:$A$84, 'customer_feedback_2'!$D$2:$D$84, D16), 5), 1)</f>
        <v>2</v>
      </c>
      <c r="M16">
        <f>MAX(MIN(_xlfn.XLOOKUP(A16, 'customer_feedback_2'!$A$2:$A$84, 'customer_feedback_2'!$E$2:$E$84, E16), 5), 1)</f>
        <v>2</v>
      </c>
      <c r="N16" t="str" cm="1">
        <f t="array" ref="N16:O16">_xlfn.XLOOKUP(A16, 'customer_feedback_2'!$A$2:$A$84, 'customer_feedback_2'!$F$2:$G$84, F16:G16)</f>
        <v>No</v>
      </c>
      <c r="O16" t="str">
        <v>I was disappointed with the quality of the product.</v>
      </c>
    </row>
    <row r="17" spans="1:15" x14ac:dyDescent="0.35">
      <c r="A17" s="1">
        <v>6</v>
      </c>
      <c r="B17">
        <v>19</v>
      </c>
      <c r="C17" t="str">
        <v>F</v>
      </c>
      <c r="D17">
        <v>5</v>
      </c>
      <c r="E17" s="1" t="str">
        <v>5</v>
      </c>
      <c r="F17" t="str">
        <v>Yes</v>
      </c>
      <c r="G17" t="str">
        <v>I'm impressed with the effectiveness of the products.</v>
      </c>
      <c r="I17" s="1" cm="1">
        <f t="array" ref="I17:K17">_xlfn.XLOOKUP(A17, 'customer_feedback_2'!$A$2:$A$84, 'customer_feedback_2'!$A$2:$C$84, A17:C17)</f>
        <v>6</v>
      </c>
      <c r="J17">
        <v>19</v>
      </c>
      <c r="K17" t="str">
        <v>F</v>
      </c>
      <c r="L17">
        <f>MAX(MIN(_xlfn.XLOOKUP(A17, 'customer_feedback_2'!$A$2:$A$84, 'customer_feedback_2'!$D$2:$D$84, D17), 5), 1)</f>
        <v>5</v>
      </c>
      <c r="M17">
        <f>MAX(MIN(_xlfn.XLOOKUP(A17, 'customer_feedback_2'!$A$2:$A$84, 'customer_feedback_2'!$E$2:$E$84, E17), 5), 1)</f>
        <v>5</v>
      </c>
      <c r="N17" t="str" cm="1">
        <f t="array" ref="N17:O17">_xlfn.XLOOKUP(A17, 'customer_feedback_2'!$A$2:$A$84, 'customer_feedback_2'!$F$2:$G$84, F17:G17)</f>
        <v>Yes</v>
      </c>
      <c r="O17" t="str">
        <v>I'm impressed with the effectiveness of the products.</v>
      </c>
    </row>
    <row r="18" spans="1:15" x14ac:dyDescent="0.35">
      <c r="A18" s="1">
        <v>6</v>
      </c>
      <c r="B18">
        <v>19</v>
      </c>
      <c r="C18" t="str">
        <v>F</v>
      </c>
      <c r="D18">
        <v>5</v>
      </c>
      <c r="E18" s="1">
        <v>5</v>
      </c>
      <c r="F18" t="str">
        <v>Yes</v>
      </c>
      <c r="G18" t="str">
        <v>I'm impressed with the effectiveness of the products.</v>
      </c>
      <c r="I18" s="1" cm="1">
        <f t="array" ref="I18:K18">_xlfn.XLOOKUP(A18, 'customer_feedback_2'!$A$2:$A$84, 'customer_feedback_2'!$A$2:$C$84, A18:C18)</f>
        <v>6</v>
      </c>
      <c r="J18">
        <v>19</v>
      </c>
      <c r="K18" t="str">
        <v>F</v>
      </c>
      <c r="L18">
        <f>MAX(MIN(_xlfn.XLOOKUP(A18, 'customer_feedback_2'!$A$2:$A$84, 'customer_feedback_2'!$D$2:$D$84, D18), 5), 1)</f>
        <v>5</v>
      </c>
      <c r="M18">
        <f>MAX(MIN(_xlfn.XLOOKUP(A18, 'customer_feedback_2'!$A$2:$A$84, 'customer_feedback_2'!$E$2:$E$84, E18), 5), 1)</f>
        <v>5</v>
      </c>
      <c r="N18" t="str" cm="1">
        <f t="array" ref="N18:O18">_xlfn.XLOOKUP(A18, 'customer_feedback_2'!$A$2:$A$84, 'customer_feedback_2'!$F$2:$G$84, F18:G18)</f>
        <v>Yes</v>
      </c>
      <c r="O18" t="str">
        <v>I'm impressed with the effectiveness of the products.</v>
      </c>
    </row>
    <row r="19" spans="1:15" x14ac:dyDescent="0.35">
      <c r="A19" s="1">
        <v>7</v>
      </c>
      <c r="B19">
        <v>45</v>
      </c>
      <c r="C19" t="str">
        <v>M</v>
      </c>
      <c r="D19">
        <v>4</v>
      </c>
      <c r="E19" s="1" t="str">
        <v>4</v>
      </c>
      <c r="F19" t="str">
        <v>Yes</v>
      </c>
      <c r="G19" t="str">
        <v>The pricing could be more competitive.</v>
      </c>
      <c r="I19" s="1" cm="1">
        <f t="array" ref="I19:K19">_xlfn.XLOOKUP(A19, 'customer_feedback_2'!$A$2:$A$84, 'customer_feedback_2'!$A$2:$C$84, A19:C19)</f>
        <v>7</v>
      </c>
      <c r="J19">
        <v>45</v>
      </c>
      <c r="K19" t="str">
        <v>M</v>
      </c>
      <c r="L19">
        <f>MAX(MIN(_xlfn.XLOOKUP(A19, 'customer_feedback_2'!$A$2:$A$84, 'customer_feedback_2'!$D$2:$D$84, D19), 5), 1)</f>
        <v>4</v>
      </c>
      <c r="M19">
        <f>MAX(MIN(_xlfn.XLOOKUP(A19, 'customer_feedback_2'!$A$2:$A$84, 'customer_feedback_2'!$E$2:$E$84, E19), 5), 1)</f>
        <v>4</v>
      </c>
      <c r="N19" t="str" cm="1">
        <f t="array" ref="N19:O19">_xlfn.XLOOKUP(A19, 'customer_feedback_2'!$A$2:$A$84, 'customer_feedback_2'!$F$2:$G$84, F19:G19)</f>
        <v>Yes</v>
      </c>
      <c r="O19" t="str">
        <v>The pricing could be more competitive.</v>
      </c>
    </row>
    <row r="20" spans="1:15" x14ac:dyDescent="0.35">
      <c r="A20" s="1">
        <v>7</v>
      </c>
      <c r="B20">
        <v>45</v>
      </c>
      <c r="C20" t="str">
        <v>M</v>
      </c>
      <c r="D20">
        <v>4</v>
      </c>
      <c r="E20" s="1">
        <v>4</v>
      </c>
      <c r="F20" t="str">
        <v>Yes</v>
      </c>
      <c r="G20" t="str">
        <v>The pricing could be more competitive.</v>
      </c>
      <c r="I20" s="1" cm="1">
        <f t="array" ref="I20:K20">_xlfn.XLOOKUP(A20, 'customer_feedback_2'!$A$2:$A$84, 'customer_feedback_2'!$A$2:$C$84, A20:C20)</f>
        <v>7</v>
      </c>
      <c r="J20">
        <v>45</v>
      </c>
      <c r="K20" t="str">
        <v>M</v>
      </c>
      <c r="L20">
        <f>MAX(MIN(_xlfn.XLOOKUP(A20, 'customer_feedback_2'!$A$2:$A$84, 'customer_feedback_2'!$D$2:$D$84, D20), 5), 1)</f>
        <v>4</v>
      </c>
      <c r="M20">
        <f>MAX(MIN(_xlfn.XLOOKUP(A20, 'customer_feedback_2'!$A$2:$A$84, 'customer_feedback_2'!$E$2:$E$84, E20), 5), 1)</f>
        <v>4</v>
      </c>
      <c r="N20" t="str" cm="1">
        <f t="array" ref="N20:O20">_xlfn.XLOOKUP(A20, 'customer_feedback_2'!$A$2:$A$84, 'customer_feedback_2'!$F$2:$G$84, F20:G20)</f>
        <v>Yes</v>
      </c>
      <c r="O20" t="str">
        <v>The pricing could be more competitive.</v>
      </c>
    </row>
    <row r="21" spans="1:15" x14ac:dyDescent="0.35">
      <c r="A21" s="1">
        <v>8</v>
      </c>
      <c r="B21">
        <v>31</v>
      </c>
      <c r="C21" t="str">
        <v>F</v>
      </c>
      <c r="D21">
        <v>3</v>
      </c>
      <c r="E21" s="1" t="str">
        <v>3</v>
      </c>
      <c r="F21" t="str">
        <v>No</v>
      </c>
      <c r="G21" t="str">
        <v>I didn't see any improvement in my skin after using the product.</v>
      </c>
      <c r="I21" s="1" cm="1">
        <f t="array" ref="I21:K21">_xlfn.XLOOKUP(A21, 'customer_feedback_2'!$A$2:$A$84, 'customer_feedback_2'!$A$2:$C$84, A21:C21)</f>
        <v>8</v>
      </c>
      <c r="J21">
        <v>31</v>
      </c>
      <c r="K21" t="str">
        <v>F</v>
      </c>
      <c r="L21">
        <f>MAX(MIN(_xlfn.XLOOKUP(A21, 'customer_feedback_2'!$A$2:$A$84, 'customer_feedback_2'!$D$2:$D$84, D21), 5), 1)</f>
        <v>3</v>
      </c>
      <c r="M21">
        <f>MAX(MIN(_xlfn.XLOOKUP(A21, 'customer_feedback_2'!$A$2:$A$84, 'customer_feedback_2'!$E$2:$E$84, E21), 5), 1)</f>
        <v>3</v>
      </c>
      <c r="N21" t="str" cm="1">
        <f t="array" ref="N21:O21">_xlfn.XLOOKUP(A21, 'customer_feedback_2'!$A$2:$A$84, 'customer_feedback_2'!$F$2:$G$84, F21:G21)</f>
        <v>No</v>
      </c>
      <c r="O21" t="str">
        <v>I didn't see any improvement in my skin after using the product.</v>
      </c>
    </row>
    <row r="22" spans="1:15" x14ac:dyDescent="0.35">
      <c r="A22" s="1">
        <v>8</v>
      </c>
      <c r="B22">
        <v>31</v>
      </c>
      <c r="C22" t="str">
        <v>F</v>
      </c>
      <c r="D22">
        <v>3</v>
      </c>
      <c r="E22" s="1">
        <v>3</v>
      </c>
      <c r="F22" t="str">
        <v>No</v>
      </c>
      <c r="G22" t="str">
        <v>I didn't see any improvement in my skin after using the product.</v>
      </c>
      <c r="I22" s="1" cm="1">
        <f t="array" ref="I22:K22">_xlfn.XLOOKUP(A22, 'customer_feedback_2'!$A$2:$A$84, 'customer_feedback_2'!$A$2:$C$84, A22:C22)</f>
        <v>8</v>
      </c>
      <c r="J22">
        <v>31</v>
      </c>
      <c r="K22" t="str">
        <v>F</v>
      </c>
      <c r="L22">
        <f>MAX(MIN(_xlfn.XLOOKUP(A22, 'customer_feedback_2'!$A$2:$A$84, 'customer_feedback_2'!$D$2:$D$84, D22), 5), 1)</f>
        <v>3</v>
      </c>
      <c r="M22">
        <f>MAX(MIN(_xlfn.XLOOKUP(A22, 'customer_feedback_2'!$A$2:$A$84, 'customer_feedback_2'!$E$2:$E$84, E22), 5), 1)</f>
        <v>3</v>
      </c>
      <c r="N22" t="str" cm="1">
        <f t="array" ref="N22:O22">_xlfn.XLOOKUP(A22, 'customer_feedback_2'!$A$2:$A$84, 'customer_feedback_2'!$F$2:$G$84, F22:G22)</f>
        <v>No</v>
      </c>
      <c r="O22" t="str">
        <v>I didn't see any improvement in my skin after using the product.</v>
      </c>
    </row>
    <row r="23" spans="1:15" x14ac:dyDescent="0.35">
      <c r="A23" s="1">
        <v>9</v>
      </c>
      <c r="B23">
        <v>56</v>
      </c>
      <c r="C23" t="str">
        <v>F</v>
      </c>
      <c r="D23">
        <v>4</v>
      </c>
      <c r="E23" s="1" t="str">
        <v>Yes</v>
      </c>
      <c r="F23" t="str">
        <v>The packaging is beautiful and the products are effective.</v>
      </c>
      <c r="G23" t="str">
        <v/>
      </c>
      <c r="I23" s="1" cm="1">
        <f t="array" ref="I23:K23">_xlfn.XLOOKUP(A23, 'customer_feedback_2'!$A$2:$A$84, 'customer_feedback_2'!$A$2:$C$84, A23:C23)</f>
        <v>9</v>
      </c>
      <c r="J23">
        <v>56</v>
      </c>
      <c r="K23" t="str">
        <v>F</v>
      </c>
      <c r="L23">
        <f>MAX(MIN(_xlfn.XLOOKUP(A23, 'customer_feedback_2'!$A$2:$A$84, 'customer_feedback_2'!$D$2:$D$84, D23), 5), 1)</f>
        <v>4</v>
      </c>
      <c r="M23">
        <f>MAX(MIN(_xlfn.XLOOKUP(A23, 'customer_feedback_2'!$A$2:$A$84, 'customer_feedback_2'!$E$2:$E$84, E23), 5), 1)</f>
        <v>4</v>
      </c>
      <c r="N23" t="str" cm="1">
        <f t="array" ref="N23:O23">_xlfn.XLOOKUP(A23, 'customer_feedback_2'!$A$2:$A$84, 'customer_feedback_2'!$F$2:$G$84, F23:G23)</f>
        <v>Yes</v>
      </c>
      <c r="O23" t="str">
        <v>The packaging is beautiful and the products are effective.</v>
      </c>
    </row>
    <row r="24" spans="1:15" x14ac:dyDescent="0.35">
      <c r="A24" s="1">
        <v>9</v>
      </c>
      <c r="B24">
        <v>56</v>
      </c>
      <c r="C24" t="str">
        <v>F</v>
      </c>
      <c r="D24">
        <v>4</v>
      </c>
      <c r="E24" s="1" t="str">
        <v>4</v>
      </c>
      <c r="F24" t="str">
        <v>Yes</v>
      </c>
      <c r="G24" t="str">
        <v>The packaging is beautiful and the products are effective.</v>
      </c>
      <c r="I24" s="1" cm="1">
        <f t="array" ref="I24:K24">_xlfn.XLOOKUP(A24, 'customer_feedback_2'!$A$2:$A$84, 'customer_feedback_2'!$A$2:$C$84, A24:C24)</f>
        <v>9</v>
      </c>
      <c r="J24">
        <v>56</v>
      </c>
      <c r="K24" t="str">
        <v>F</v>
      </c>
      <c r="L24">
        <f>MAX(MIN(_xlfn.XLOOKUP(A24, 'customer_feedback_2'!$A$2:$A$84, 'customer_feedback_2'!$D$2:$D$84, D24), 5), 1)</f>
        <v>4</v>
      </c>
      <c r="M24">
        <f>MAX(MIN(_xlfn.XLOOKUP(A24, 'customer_feedback_2'!$A$2:$A$84, 'customer_feedback_2'!$E$2:$E$84, E24), 5), 1)</f>
        <v>4</v>
      </c>
      <c r="N24" t="str" cm="1">
        <f t="array" ref="N24:O24">_xlfn.XLOOKUP(A24, 'customer_feedback_2'!$A$2:$A$84, 'customer_feedback_2'!$F$2:$G$84, F24:G24)</f>
        <v>Yes</v>
      </c>
      <c r="O24" t="str">
        <v>The packaging is beautiful and the products are effective.</v>
      </c>
    </row>
    <row r="25" spans="1:15" x14ac:dyDescent="0.35">
      <c r="A25" s="1">
        <v>9</v>
      </c>
      <c r="B25">
        <v>56</v>
      </c>
      <c r="C25" t="str">
        <v>F</v>
      </c>
      <c r="D25">
        <v>4</v>
      </c>
      <c r="E25" s="1">
        <v>4</v>
      </c>
      <c r="F25" t="str">
        <v>Yes</v>
      </c>
      <c r="G25" t="str">
        <v>The packaging is beautiful and the products are effective.</v>
      </c>
      <c r="I25" s="1" cm="1">
        <f t="array" ref="I25:K25">_xlfn.XLOOKUP(A25, 'customer_feedback_2'!$A$2:$A$84, 'customer_feedback_2'!$A$2:$C$84, A25:C25)</f>
        <v>9</v>
      </c>
      <c r="J25">
        <v>56</v>
      </c>
      <c r="K25" t="str">
        <v>F</v>
      </c>
      <c r="L25">
        <f>MAX(MIN(_xlfn.XLOOKUP(A25, 'customer_feedback_2'!$A$2:$A$84, 'customer_feedback_2'!$D$2:$D$84, D25), 5), 1)</f>
        <v>4</v>
      </c>
      <c r="M25">
        <f>MAX(MIN(_xlfn.XLOOKUP(A25, 'customer_feedback_2'!$A$2:$A$84, 'customer_feedback_2'!$E$2:$E$84, E25), 5), 1)</f>
        <v>4</v>
      </c>
      <c r="N25" t="str" cm="1">
        <f t="array" ref="N25:O25">_xlfn.XLOOKUP(A25, 'customer_feedback_2'!$A$2:$A$84, 'customer_feedback_2'!$F$2:$G$84, F25:G25)</f>
        <v>Yes</v>
      </c>
      <c r="O25" t="str">
        <v>The packaging is beautiful and the products are effective.</v>
      </c>
    </row>
    <row r="26" spans="1:15" x14ac:dyDescent="0.35">
      <c r="A26" s="1">
        <v>10</v>
      </c>
      <c r="B26">
        <v>22</v>
      </c>
      <c r="C26" t="str">
        <v>M</v>
      </c>
      <c r="D26">
        <v>2</v>
      </c>
      <c r="E26" s="1" t="str">
        <v>3</v>
      </c>
      <c r="F26" t="str">
        <v>No</v>
      </c>
      <c r="G26" t="str">
        <v>The product caused an allergic reaction on my skin.</v>
      </c>
      <c r="I26" s="1" cm="1">
        <f t="array" ref="I26:K26">_xlfn.XLOOKUP(A26, 'customer_feedback_2'!$A$2:$A$84, 'customer_feedback_2'!$A$2:$C$84, A26:C26)</f>
        <v>10</v>
      </c>
      <c r="J26">
        <v>22</v>
      </c>
      <c r="K26" t="str">
        <v>M</v>
      </c>
      <c r="L26">
        <f>MAX(MIN(_xlfn.XLOOKUP(A26, 'customer_feedback_2'!$A$2:$A$84, 'customer_feedback_2'!$D$2:$D$84, D26), 5), 1)</f>
        <v>2</v>
      </c>
      <c r="M26">
        <f>MAX(MIN(_xlfn.XLOOKUP(A26, 'customer_feedback_2'!$A$2:$A$84, 'customer_feedback_2'!$E$2:$E$84, E26), 5), 1)</f>
        <v>3</v>
      </c>
      <c r="N26" t="str" cm="1">
        <f t="array" ref="N26:O26">_xlfn.XLOOKUP(A26, 'customer_feedback_2'!$A$2:$A$84, 'customer_feedback_2'!$F$2:$G$84, F26:G26)</f>
        <v>No</v>
      </c>
      <c r="O26" t="str">
        <v>The product caused an allergic reaction on my skin.</v>
      </c>
    </row>
    <row r="27" spans="1:15" x14ac:dyDescent="0.35">
      <c r="A27" s="1">
        <v>10</v>
      </c>
      <c r="B27">
        <v>22</v>
      </c>
      <c r="C27" t="str">
        <v>M</v>
      </c>
      <c r="D27">
        <v>2</v>
      </c>
      <c r="E27" s="1">
        <v>3</v>
      </c>
      <c r="F27" t="str">
        <v>No</v>
      </c>
      <c r="G27" t="str">
        <v>The product caused an allergic reaction on my skin.</v>
      </c>
      <c r="I27" s="1" cm="1">
        <f t="array" ref="I27:K27">_xlfn.XLOOKUP(A27, 'customer_feedback_2'!$A$2:$A$84, 'customer_feedback_2'!$A$2:$C$84, A27:C27)</f>
        <v>10</v>
      </c>
      <c r="J27">
        <v>22</v>
      </c>
      <c r="K27" t="str">
        <v>M</v>
      </c>
      <c r="L27">
        <f>MAX(MIN(_xlfn.XLOOKUP(A27, 'customer_feedback_2'!$A$2:$A$84, 'customer_feedback_2'!$D$2:$D$84, D27), 5), 1)</f>
        <v>2</v>
      </c>
      <c r="M27">
        <f>MAX(MIN(_xlfn.XLOOKUP(A27, 'customer_feedback_2'!$A$2:$A$84, 'customer_feedback_2'!$E$2:$E$84, E27), 5), 1)</f>
        <v>3</v>
      </c>
      <c r="N27" t="str" cm="1">
        <f t="array" ref="N27:O27">_xlfn.XLOOKUP(A27, 'customer_feedback_2'!$A$2:$A$84, 'customer_feedback_2'!$F$2:$G$84, F27:G27)</f>
        <v>No</v>
      </c>
      <c r="O27" t="str">
        <v>The product caused an allergic reaction on my skin.</v>
      </c>
    </row>
    <row r="28" spans="1:15" x14ac:dyDescent="0.35">
      <c r="A28" s="1">
        <v>11</v>
      </c>
      <c r="B28">
        <v>29</v>
      </c>
      <c r="C28" t="str">
        <v>F</v>
      </c>
      <c r="D28">
        <v>5</v>
      </c>
      <c r="E28" s="1" t="str">
        <v>5</v>
      </c>
      <c r="F28" t="str">
        <v>Yes</v>
      </c>
      <c r="G28" t="str">
        <v>I recommend this company to all my friends and family.</v>
      </c>
      <c r="I28" s="1" cm="1">
        <f t="array" ref="I28:K28">_xlfn.XLOOKUP(A28, 'customer_feedback_2'!$A$2:$A$84, 'customer_feedback_2'!$A$2:$C$84, A28:C28)</f>
        <v>11</v>
      </c>
      <c r="J28">
        <v>29</v>
      </c>
      <c r="K28" t="str">
        <v>F</v>
      </c>
      <c r="L28">
        <f>MAX(MIN(_xlfn.XLOOKUP(A28, 'customer_feedback_2'!$A$2:$A$84, 'customer_feedback_2'!$D$2:$D$84, D28), 5), 1)</f>
        <v>5</v>
      </c>
      <c r="M28">
        <f>MAX(MIN(_xlfn.XLOOKUP(A28, 'customer_feedback_2'!$A$2:$A$84, 'customer_feedback_2'!$E$2:$E$84, E28), 5), 1)</f>
        <v>5</v>
      </c>
      <c r="N28" t="str" cm="1">
        <f t="array" ref="N28:O28">_xlfn.XLOOKUP(A28, 'customer_feedback_2'!$A$2:$A$84, 'customer_feedback_2'!$F$2:$G$84, F28:G28)</f>
        <v>Yes</v>
      </c>
      <c r="O28" t="str">
        <v>I recommend this company to all my friends and family.</v>
      </c>
    </row>
    <row r="29" spans="1:15" x14ac:dyDescent="0.35">
      <c r="A29" s="1">
        <v>11</v>
      </c>
      <c r="B29">
        <v>29</v>
      </c>
      <c r="C29" t="str">
        <v>F</v>
      </c>
      <c r="D29">
        <v>5</v>
      </c>
      <c r="E29" s="1">
        <v>5</v>
      </c>
      <c r="F29" t="str">
        <v>Yes</v>
      </c>
      <c r="G29" t="str">
        <v>I recommend this company to all my friends and family.</v>
      </c>
      <c r="I29" s="1" cm="1">
        <f t="array" ref="I29:K29">_xlfn.XLOOKUP(A29, 'customer_feedback_2'!$A$2:$A$84, 'customer_feedback_2'!$A$2:$C$84, A29:C29)</f>
        <v>11</v>
      </c>
      <c r="J29">
        <v>29</v>
      </c>
      <c r="K29" t="str">
        <v>F</v>
      </c>
      <c r="L29">
        <f>MAX(MIN(_xlfn.XLOOKUP(A29, 'customer_feedback_2'!$A$2:$A$84, 'customer_feedback_2'!$D$2:$D$84, D29), 5), 1)</f>
        <v>5</v>
      </c>
      <c r="M29">
        <f>MAX(MIN(_xlfn.XLOOKUP(A29, 'customer_feedback_2'!$A$2:$A$84, 'customer_feedback_2'!$E$2:$E$84, E29), 5), 1)</f>
        <v>5</v>
      </c>
      <c r="N29" t="str" cm="1">
        <f t="array" ref="N29:O29">_xlfn.XLOOKUP(A29, 'customer_feedback_2'!$A$2:$A$84, 'customer_feedback_2'!$F$2:$G$84, F29:G29)</f>
        <v>Yes</v>
      </c>
      <c r="O29" t="str">
        <v>I recommend this company to all my friends and family.</v>
      </c>
    </row>
    <row r="30" spans="1:15" x14ac:dyDescent="0.35">
      <c r="A30" s="1">
        <v>12</v>
      </c>
      <c r="B30">
        <v>38</v>
      </c>
      <c r="C30" t="str">
        <v>M</v>
      </c>
      <c r="D30">
        <v>4</v>
      </c>
      <c r="E30" s="1" t="str">
        <v>4</v>
      </c>
      <c r="F30" t="str">
        <v>Yes</v>
      </c>
      <c r="G30" t="str">
        <v>The product has helped me manage my acne.</v>
      </c>
      <c r="I30" s="1" cm="1">
        <f t="array" ref="I30:K30">_xlfn.XLOOKUP(A30, 'customer_feedback_2'!$A$2:$A$84, 'customer_feedback_2'!$A$2:$C$84, A30:C30)</f>
        <v>12</v>
      </c>
      <c r="J30">
        <v>38</v>
      </c>
      <c r="K30" t="str">
        <v>M</v>
      </c>
      <c r="L30">
        <f>MAX(MIN(_xlfn.XLOOKUP(A30, 'customer_feedback_2'!$A$2:$A$84, 'customer_feedback_2'!$D$2:$D$84, D30), 5), 1)</f>
        <v>4</v>
      </c>
      <c r="M30">
        <f>MAX(MIN(_xlfn.XLOOKUP(A30, 'customer_feedback_2'!$A$2:$A$84, 'customer_feedback_2'!$E$2:$E$84, E30), 5), 1)</f>
        <v>4</v>
      </c>
      <c r="N30" t="str" cm="1">
        <f t="array" ref="N30:O30">_xlfn.XLOOKUP(A30, 'customer_feedback_2'!$A$2:$A$84, 'customer_feedback_2'!$F$2:$G$84, F30:G30)</f>
        <v>Yes</v>
      </c>
      <c r="O30" t="str">
        <v>The product has helped me manage my acne.</v>
      </c>
    </row>
    <row r="31" spans="1:15" x14ac:dyDescent="0.35">
      <c r="A31" s="1">
        <v>12</v>
      </c>
      <c r="B31">
        <v>38</v>
      </c>
      <c r="C31" t="str">
        <v>M</v>
      </c>
      <c r="D31">
        <v>4</v>
      </c>
      <c r="E31" s="1">
        <v>4</v>
      </c>
      <c r="F31" t="str">
        <v>Yes</v>
      </c>
      <c r="G31" t="str">
        <v>The product has helped me manage my acne.</v>
      </c>
      <c r="I31" s="1" cm="1">
        <f t="array" ref="I31:K31">_xlfn.XLOOKUP(A31, 'customer_feedback_2'!$A$2:$A$84, 'customer_feedback_2'!$A$2:$C$84, A31:C31)</f>
        <v>12</v>
      </c>
      <c r="J31">
        <v>38</v>
      </c>
      <c r="K31" t="str">
        <v>M</v>
      </c>
      <c r="L31">
        <f>MAX(MIN(_xlfn.XLOOKUP(A31, 'customer_feedback_2'!$A$2:$A$84, 'customer_feedback_2'!$D$2:$D$84, D31), 5), 1)</f>
        <v>4</v>
      </c>
      <c r="M31">
        <f>MAX(MIN(_xlfn.XLOOKUP(A31, 'customer_feedback_2'!$A$2:$A$84, 'customer_feedback_2'!$E$2:$E$84, E31), 5), 1)</f>
        <v>4</v>
      </c>
      <c r="N31" t="str" cm="1">
        <f t="array" ref="N31:O31">_xlfn.XLOOKUP(A31, 'customer_feedback_2'!$A$2:$A$84, 'customer_feedback_2'!$F$2:$G$84, F31:G31)</f>
        <v>Yes</v>
      </c>
      <c r="O31" t="str">
        <v>The product has helped me manage my acne.</v>
      </c>
    </row>
    <row r="32" spans="1:15" x14ac:dyDescent="0.35">
      <c r="A32" s="1">
        <v>13</v>
      </c>
      <c r="B32">
        <v>27</v>
      </c>
      <c r="C32" t="str">
        <v>3</v>
      </c>
      <c r="D32">
        <v>3</v>
      </c>
      <c r="E32" s="1" t="str">
        <v>2</v>
      </c>
      <c r="F32" t="str">
        <v>No</v>
      </c>
      <c r="G32" t="str">
        <v>I had trouble getting in touch with customer service.</v>
      </c>
      <c r="I32" s="1" cm="1">
        <f t="array" ref="I32:K32">_xlfn.XLOOKUP(A32, 'customer_feedback_2'!$A$2:$A$84, 'customer_feedback_2'!$A$2:$C$84, A32:C32)</f>
        <v>13</v>
      </c>
      <c r="J32">
        <v>27</v>
      </c>
      <c r="K32" t="str">
        <v>F</v>
      </c>
      <c r="L32">
        <f>MAX(MIN(_xlfn.XLOOKUP(A32, 'customer_feedback_2'!$A$2:$A$84, 'customer_feedback_2'!$D$2:$D$84, D32), 5), 1)</f>
        <v>3</v>
      </c>
      <c r="M32">
        <f>MAX(MIN(_xlfn.XLOOKUP(A32, 'customer_feedback_2'!$A$2:$A$84, 'customer_feedback_2'!$E$2:$E$84, E32), 5), 1)</f>
        <v>2</v>
      </c>
      <c r="N32" t="str" cm="1">
        <f t="array" ref="N32:O32">_xlfn.XLOOKUP(A32, 'customer_feedback_2'!$A$2:$A$84, 'customer_feedback_2'!$F$2:$G$84, F32:G32)</f>
        <v>No</v>
      </c>
      <c r="O32" t="str">
        <v>I had trouble getting in touch with customer service.</v>
      </c>
    </row>
    <row r="33" spans="1:15" x14ac:dyDescent="0.35">
      <c r="A33" s="1">
        <v>13</v>
      </c>
      <c r="B33">
        <v>27</v>
      </c>
      <c r="C33" t="str">
        <v>F</v>
      </c>
      <c r="D33">
        <v>3</v>
      </c>
      <c r="E33" s="1" t="str">
        <v>2</v>
      </c>
      <c r="F33" t="str">
        <v>No</v>
      </c>
      <c r="G33" t="str">
        <v>I had trouble getting in touch with customer service.</v>
      </c>
      <c r="I33" s="1" cm="1">
        <f t="array" ref="I33:K33">_xlfn.XLOOKUP(A33, 'customer_feedback_2'!$A$2:$A$84, 'customer_feedback_2'!$A$2:$C$84, A33:C33)</f>
        <v>13</v>
      </c>
      <c r="J33">
        <v>27</v>
      </c>
      <c r="K33" t="str">
        <v>F</v>
      </c>
      <c r="L33">
        <f>MAX(MIN(_xlfn.XLOOKUP(A33, 'customer_feedback_2'!$A$2:$A$84, 'customer_feedback_2'!$D$2:$D$84, D33), 5), 1)</f>
        <v>3</v>
      </c>
      <c r="M33">
        <f>MAX(MIN(_xlfn.XLOOKUP(A33, 'customer_feedback_2'!$A$2:$A$84, 'customer_feedback_2'!$E$2:$E$84, E33), 5), 1)</f>
        <v>2</v>
      </c>
      <c r="N33" t="str" cm="1">
        <f t="array" ref="N33:O33">_xlfn.XLOOKUP(A33, 'customer_feedback_2'!$A$2:$A$84, 'customer_feedback_2'!$F$2:$G$84, F33:G33)</f>
        <v>No</v>
      </c>
      <c r="O33" t="str">
        <v>I had trouble getting in touch with customer service.</v>
      </c>
    </row>
    <row r="34" spans="1:15" x14ac:dyDescent="0.35">
      <c r="A34" s="1">
        <v>13</v>
      </c>
      <c r="B34">
        <v>27</v>
      </c>
      <c r="C34" t="str">
        <v>F</v>
      </c>
      <c r="D34">
        <v>3</v>
      </c>
      <c r="E34" s="1">
        <v>2</v>
      </c>
      <c r="F34" t="str">
        <v>No</v>
      </c>
      <c r="G34" t="str">
        <v>I had trouble getting in touch with customer service.</v>
      </c>
      <c r="I34" s="1" cm="1">
        <f t="array" ref="I34:K34">_xlfn.XLOOKUP(A34, 'customer_feedback_2'!$A$2:$A$84, 'customer_feedback_2'!$A$2:$C$84, A34:C34)</f>
        <v>13</v>
      </c>
      <c r="J34">
        <v>27</v>
      </c>
      <c r="K34" t="str">
        <v>F</v>
      </c>
      <c r="L34">
        <f>MAX(MIN(_xlfn.XLOOKUP(A34, 'customer_feedback_2'!$A$2:$A$84, 'customer_feedback_2'!$D$2:$D$84, D34), 5), 1)</f>
        <v>3</v>
      </c>
      <c r="M34">
        <f>MAX(MIN(_xlfn.XLOOKUP(A34, 'customer_feedback_2'!$A$2:$A$84, 'customer_feedback_2'!$E$2:$E$84, E34), 5), 1)</f>
        <v>2</v>
      </c>
      <c r="N34" t="str" cm="1">
        <f t="array" ref="N34:O34">_xlfn.XLOOKUP(A34, 'customer_feedback_2'!$A$2:$A$84, 'customer_feedback_2'!$F$2:$G$84, F34:G34)</f>
        <v>No</v>
      </c>
      <c r="O34" t="str">
        <v>I had trouble getting in touch with customer service.</v>
      </c>
    </row>
    <row r="35" spans="1:15" x14ac:dyDescent="0.35">
      <c r="A35" s="1">
        <v>14</v>
      </c>
      <c r="B35">
        <v>41</v>
      </c>
      <c r="C35" t="str">
        <v>M</v>
      </c>
      <c r="D35">
        <v>4</v>
      </c>
      <c r="E35" s="1" t="str">
        <v>null</v>
      </c>
      <c r="F35" t="str">
        <v>Yes</v>
      </c>
      <c r="G35" t="str">
        <v>The website is easy to use and the products are high quality.</v>
      </c>
      <c r="I35" s="1" cm="1">
        <f t="array" ref="I35:K35">_xlfn.XLOOKUP(A35, 'customer_feedback_2'!$A$2:$A$84, 'customer_feedback_2'!$A$2:$C$84, A35:C35)</f>
        <v>14</v>
      </c>
      <c r="J35">
        <v>41</v>
      </c>
      <c r="K35" t="str">
        <v>M</v>
      </c>
      <c r="L35">
        <f>MAX(MIN(_xlfn.XLOOKUP(A35, 'customer_feedback_2'!$A$2:$A$84, 'customer_feedback_2'!$D$2:$D$84, D35), 5), 1)</f>
        <v>4</v>
      </c>
      <c r="M35">
        <f>MAX(MIN(_xlfn.XLOOKUP(A35, 'customer_feedback_2'!$A$2:$A$84, 'customer_feedback_2'!$E$2:$E$84, E35), 5), 1)</f>
        <v>5</v>
      </c>
      <c r="N35" t="str" cm="1">
        <f t="array" ref="N35:O35">_xlfn.XLOOKUP(A35, 'customer_feedback_2'!$A$2:$A$84, 'customer_feedback_2'!$F$2:$G$84, F35:G35)</f>
        <v>Yes</v>
      </c>
      <c r="O35" t="str">
        <v>The website is easy to use and the products are high quality.</v>
      </c>
    </row>
    <row r="36" spans="1:15" x14ac:dyDescent="0.35">
      <c r="A36" s="1">
        <v>14</v>
      </c>
      <c r="B36">
        <v>41</v>
      </c>
      <c r="C36" t="str">
        <v>M</v>
      </c>
      <c r="D36">
        <v>4</v>
      </c>
      <c r="E36" s="1" t="str">
        <v>5</v>
      </c>
      <c r="F36" t="str">
        <v>Yes</v>
      </c>
      <c r="G36" t="str">
        <v>The website is easy to use and the products are high quality.</v>
      </c>
      <c r="I36" s="1" cm="1">
        <f t="array" ref="I36:K36">_xlfn.XLOOKUP(A36, 'customer_feedback_2'!$A$2:$A$84, 'customer_feedback_2'!$A$2:$C$84, A36:C36)</f>
        <v>14</v>
      </c>
      <c r="J36">
        <v>41</v>
      </c>
      <c r="K36" t="str">
        <v>M</v>
      </c>
      <c r="L36">
        <f>MAX(MIN(_xlfn.XLOOKUP(A36, 'customer_feedback_2'!$A$2:$A$84, 'customer_feedback_2'!$D$2:$D$84, D36), 5), 1)</f>
        <v>4</v>
      </c>
      <c r="M36">
        <f>MAX(MIN(_xlfn.XLOOKUP(A36, 'customer_feedback_2'!$A$2:$A$84, 'customer_feedback_2'!$E$2:$E$84, E36), 5), 1)</f>
        <v>5</v>
      </c>
      <c r="N36" t="str" cm="1">
        <f t="array" ref="N36:O36">_xlfn.XLOOKUP(A36, 'customer_feedback_2'!$A$2:$A$84, 'customer_feedback_2'!$F$2:$G$84, F36:G36)</f>
        <v>Yes</v>
      </c>
      <c r="O36" t="str">
        <v>The website is easy to use and the products are high quality.</v>
      </c>
    </row>
    <row r="37" spans="1:15" x14ac:dyDescent="0.35">
      <c r="A37" s="1">
        <v>14</v>
      </c>
      <c r="B37">
        <v>41</v>
      </c>
      <c r="C37" t="str">
        <v>M</v>
      </c>
      <c r="D37">
        <v>4</v>
      </c>
      <c r="E37" s="1">
        <v>5</v>
      </c>
      <c r="F37" t="str">
        <v>Yes</v>
      </c>
      <c r="G37" t="str">
        <v>The website is easy to use and the products are high quality.</v>
      </c>
      <c r="I37" s="1" cm="1">
        <f t="array" ref="I37:K37">_xlfn.XLOOKUP(A37, 'customer_feedback_2'!$A$2:$A$84, 'customer_feedback_2'!$A$2:$C$84, A37:C37)</f>
        <v>14</v>
      </c>
      <c r="J37">
        <v>41</v>
      </c>
      <c r="K37" t="str">
        <v>M</v>
      </c>
      <c r="L37">
        <f>MAX(MIN(_xlfn.XLOOKUP(A37, 'customer_feedback_2'!$A$2:$A$84, 'customer_feedback_2'!$D$2:$D$84, D37), 5), 1)</f>
        <v>4</v>
      </c>
      <c r="M37">
        <f>MAX(MIN(_xlfn.XLOOKUP(A37, 'customer_feedback_2'!$A$2:$A$84, 'customer_feedback_2'!$E$2:$E$84, E37), 5), 1)</f>
        <v>5</v>
      </c>
      <c r="N37" t="str" cm="1">
        <f t="array" ref="N37:O37">_xlfn.XLOOKUP(A37, 'customer_feedback_2'!$A$2:$A$84, 'customer_feedback_2'!$F$2:$G$84, F37:G37)</f>
        <v>Yes</v>
      </c>
      <c r="O37" t="str">
        <v>The website is easy to use and the products are high quality.</v>
      </c>
    </row>
    <row r="38" spans="1:15" x14ac:dyDescent="0.35">
      <c r="A38" s="1">
        <v>15</v>
      </c>
      <c r="B38">
        <v>24</v>
      </c>
      <c r="C38" t="str">
        <v>F</v>
      </c>
      <c r="D38">
        <v>3</v>
      </c>
      <c r="E38" s="1" t="str">
        <v>4</v>
      </c>
      <c r="F38" t="str">
        <v>No</v>
      </c>
      <c r="G38" t="str">
        <v>I wish there were more product options available.</v>
      </c>
      <c r="I38" s="1" cm="1">
        <f t="array" ref="I38:K38">_xlfn.XLOOKUP(A38, 'customer_feedback_2'!$A$2:$A$84, 'customer_feedback_2'!$A$2:$C$84, A38:C38)</f>
        <v>15</v>
      </c>
      <c r="J38">
        <v>24</v>
      </c>
      <c r="K38" t="str">
        <v>F</v>
      </c>
      <c r="L38">
        <f>MAX(MIN(_xlfn.XLOOKUP(A38, 'customer_feedback_2'!$A$2:$A$84, 'customer_feedback_2'!$D$2:$D$84, D38), 5), 1)</f>
        <v>3</v>
      </c>
      <c r="M38">
        <f>MAX(MIN(_xlfn.XLOOKUP(A38, 'customer_feedback_2'!$A$2:$A$84, 'customer_feedback_2'!$E$2:$E$84, E38), 5), 1)</f>
        <v>4</v>
      </c>
      <c r="N38" t="str" cm="1">
        <f t="array" ref="N38:O38">_xlfn.XLOOKUP(A38, 'customer_feedback_2'!$A$2:$A$84, 'customer_feedback_2'!$F$2:$G$84, F38:G38)</f>
        <v>No</v>
      </c>
      <c r="O38" t="str">
        <v>I wish there were more product options available.</v>
      </c>
    </row>
    <row r="39" spans="1:15" x14ac:dyDescent="0.35">
      <c r="A39" s="1">
        <v>15</v>
      </c>
      <c r="B39">
        <v>24</v>
      </c>
      <c r="C39" t="str">
        <v>F</v>
      </c>
      <c r="D39">
        <v>3</v>
      </c>
      <c r="E39" s="1">
        <v>4</v>
      </c>
      <c r="F39" t="str">
        <v>No</v>
      </c>
      <c r="G39" t="str">
        <v>I wish there were more product options available.</v>
      </c>
      <c r="I39" s="1" cm="1">
        <f t="array" ref="I39:K39">_xlfn.XLOOKUP(A39, 'customer_feedback_2'!$A$2:$A$84, 'customer_feedback_2'!$A$2:$C$84, A39:C39)</f>
        <v>15</v>
      </c>
      <c r="J39">
        <v>24</v>
      </c>
      <c r="K39" t="str">
        <v>F</v>
      </c>
      <c r="L39">
        <f>MAX(MIN(_xlfn.XLOOKUP(A39, 'customer_feedback_2'!$A$2:$A$84, 'customer_feedback_2'!$D$2:$D$84, D39), 5), 1)</f>
        <v>3</v>
      </c>
      <c r="M39">
        <f>MAX(MIN(_xlfn.XLOOKUP(A39, 'customer_feedback_2'!$A$2:$A$84, 'customer_feedback_2'!$E$2:$E$84, E39), 5), 1)</f>
        <v>4</v>
      </c>
      <c r="N39" t="str" cm="1">
        <f t="array" ref="N39:O39">_xlfn.XLOOKUP(A39, 'customer_feedback_2'!$A$2:$A$84, 'customer_feedback_2'!$F$2:$G$84, F39:G39)</f>
        <v>No</v>
      </c>
      <c r="O39" t="str">
        <v>I wish there were more product options available.</v>
      </c>
    </row>
    <row r="40" spans="1:15" x14ac:dyDescent="0.35">
      <c r="A40" s="1">
        <v>16</v>
      </c>
      <c r="B40">
        <v>34</v>
      </c>
      <c r="C40" t="str">
        <v>M</v>
      </c>
      <c r="D40">
        <v>5</v>
      </c>
      <c r="E40" s="1" t="str">
        <v>5</v>
      </c>
      <c r="F40" t="str">
        <v>Yes</v>
      </c>
      <c r="G40" t="str">
        <v>I've never been disappointed with any product from this company.</v>
      </c>
      <c r="I40" s="1" cm="1">
        <f t="array" ref="I40:K40">_xlfn.XLOOKUP(A40, 'customer_feedback_2'!$A$2:$A$84, 'customer_feedback_2'!$A$2:$C$84, A40:C40)</f>
        <v>16</v>
      </c>
      <c r="J40">
        <v>34</v>
      </c>
      <c r="K40" t="str">
        <v>M</v>
      </c>
      <c r="L40">
        <f>MAX(MIN(_xlfn.XLOOKUP(A40, 'customer_feedback_2'!$A$2:$A$84, 'customer_feedback_2'!$D$2:$D$84, D40), 5), 1)</f>
        <v>5</v>
      </c>
      <c r="M40">
        <f>MAX(MIN(_xlfn.XLOOKUP(A40, 'customer_feedback_2'!$A$2:$A$84, 'customer_feedback_2'!$E$2:$E$84, E40), 5), 1)</f>
        <v>5</v>
      </c>
      <c r="N40" t="str" cm="1">
        <f t="array" ref="N40:O40">_xlfn.XLOOKUP(A40, 'customer_feedback_2'!$A$2:$A$84, 'customer_feedback_2'!$F$2:$G$84, F40:G40)</f>
        <v>Yes</v>
      </c>
      <c r="O40" t="str">
        <v>I've never been disappointed with any product from this company.</v>
      </c>
    </row>
    <row r="41" spans="1:15" x14ac:dyDescent="0.35">
      <c r="A41" s="1">
        <v>16</v>
      </c>
      <c r="B41">
        <v>34</v>
      </c>
      <c r="C41" t="str">
        <v>M</v>
      </c>
      <c r="D41">
        <v>5</v>
      </c>
      <c r="E41" s="1">
        <v>5</v>
      </c>
      <c r="F41" t="str">
        <v>Yes</v>
      </c>
      <c r="G41" t="str">
        <v>I've never been disappointed with any product from this company.</v>
      </c>
      <c r="I41" s="1" cm="1">
        <f t="array" ref="I41:K41">_xlfn.XLOOKUP(A41, 'customer_feedback_2'!$A$2:$A$84, 'customer_feedback_2'!$A$2:$C$84, A41:C41)</f>
        <v>16</v>
      </c>
      <c r="J41">
        <v>34</v>
      </c>
      <c r="K41" t="str">
        <v>M</v>
      </c>
      <c r="L41">
        <f>MAX(MIN(_xlfn.XLOOKUP(A41, 'customer_feedback_2'!$A$2:$A$84, 'customer_feedback_2'!$D$2:$D$84, D41), 5), 1)</f>
        <v>5</v>
      </c>
      <c r="M41">
        <f>MAX(MIN(_xlfn.XLOOKUP(A41, 'customer_feedback_2'!$A$2:$A$84, 'customer_feedback_2'!$E$2:$E$84, E41), 5), 1)</f>
        <v>5</v>
      </c>
      <c r="N41" t="str" cm="1">
        <f t="array" ref="N41:O41">_xlfn.XLOOKUP(A41, 'customer_feedback_2'!$A$2:$A$84, 'customer_feedback_2'!$F$2:$G$84, F41:G41)</f>
        <v>Yes</v>
      </c>
      <c r="O41" t="str">
        <v>I've never been disappointed with any product from this company.</v>
      </c>
    </row>
    <row r="42" spans="1:15" x14ac:dyDescent="0.35">
      <c r="A42" s="1">
        <v>17</v>
      </c>
      <c r="B42">
        <v>26</v>
      </c>
      <c r="C42" t="str">
        <v>F</v>
      </c>
      <c r="D42">
        <v>4</v>
      </c>
      <c r="E42" s="1" t="str">
        <v>3</v>
      </c>
      <c r="F42" t="str">
        <v>Yes</v>
      </c>
      <c r="G42" t="str">
        <v>The delivery was quick and the product was well-packaged.</v>
      </c>
      <c r="I42" s="1" cm="1">
        <f t="array" ref="I42:K42">_xlfn.XLOOKUP(A42, 'customer_feedback_2'!$A$2:$A$84, 'customer_feedback_2'!$A$2:$C$84, A42:C42)</f>
        <v>17</v>
      </c>
      <c r="J42">
        <v>26</v>
      </c>
      <c r="K42" t="str">
        <v>F</v>
      </c>
      <c r="L42">
        <f>MAX(MIN(_xlfn.XLOOKUP(A42, 'customer_feedback_2'!$A$2:$A$84, 'customer_feedback_2'!$D$2:$D$84, D42), 5), 1)</f>
        <v>4</v>
      </c>
      <c r="M42">
        <f>MAX(MIN(_xlfn.XLOOKUP(A42, 'customer_feedback_2'!$A$2:$A$84, 'customer_feedback_2'!$E$2:$E$84, E42), 5), 1)</f>
        <v>3</v>
      </c>
      <c r="N42" t="str" cm="1">
        <f t="array" ref="N42:O42">_xlfn.XLOOKUP(A42, 'customer_feedback_2'!$A$2:$A$84, 'customer_feedback_2'!$F$2:$G$84, F42:G42)</f>
        <v>Yes</v>
      </c>
      <c r="O42" t="str">
        <v>The delivery was quick and the product was well-packaged.</v>
      </c>
    </row>
    <row r="43" spans="1:15" x14ac:dyDescent="0.35">
      <c r="A43" s="1">
        <v>17</v>
      </c>
      <c r="B43">
        <v>26</v>
      </c>
      <c r="C43" t="str">
        <v>F</v>
      </c>
      <c r="D43">
        <v>4</v>
      </c>
      <c r="E43" s="1">
        <v>3</v>
      </c>
      <c r="F43" t="str">
        <v>Yes</v>
      </c>
      <c r="G43" t="str">
        <v>The delivery was quick and the product was well-packaged.</v>
      </c>
      <c r="I43" s="1" cm="1">
        <f t="array" ref="I43:K43">_xlfn.XLOOKUP(A43, 'customer_feedback_2'!$A$2:$A$84, 'customer_feedback_2'!$A$2:$C$84, A43:C43)</f>
        <v>17</v>
      </c>
      <c r="J43">
        <v>26</v>
      </c>
      <c r="K43" t="str">
        <v>F</v>
      </c>
      <c r="L43">
        <f>MAX(MIN(_xlfn.XLOOKUP(A43, 'customer_feedback_2'!$A$2:$A$84, 'customer_feedback_2'!$D$2:$D$84, D43), 5), 1)</f>
        <v>4</v>
      </c>
      <c r="M43">
        <f>MAX(MIN(_xlfn.XLOOKUP(A43, 'customer_feedback_2'!$A$2:$A$84, 'customer_feedback_2'!$E$2:$E$84, E43), 5), 1)</f>
        <v>3</v>
      </c>
      <c r="N43" t="str" cm="1">
        <f t="array" ref="N43:O43">_xlfn.XLOOKUP(A43, 'customer_feedback_2'!$A$2:$A$84, 'customer_feedback_2'!$F$2:$G$84, F43:G43)</f>
        <v>Yes</v>
      </c>
      <c r="O43" t="str">
        <v>The delivery was quick and the product was well-packaged.</v>
      </c>
    </row>
    <row r="44" spans="1:15" x14ac:dyDescent="0.35">
      <c r="A44" s="1">
        <v>18</v>
      </c>
      <c r="B44">
        <v>39</v>
      </c>
      <c r="C44" t="str">
        <v>M</v>
      </c>
      <c r="D44">
        <v>3</v>
      </c>
      <c r="E44" s="1" t="str">
        <v>4</v>
      </c>
      <c r="F44" t="str">
        <v>No</v>
      </c>
      <c r="G44" t="str">
        <v>21.</v>
      </c>
      <c r="I44" s="1" cm="1">
        <f t="array" ref="I44:K44">_xlfn.XLOOKUP(A44, 'customer_feedback_2'!$A$2:$A$84, 'customer_feedback_2'!$A$2:$C$84, A44:C44)</f>
        <v>18</v>
      </c>
      <c r="J44">
        <v>39</v>
      </c>
      <c r="K44" t="str">
        <v>M</v>
      </c>
      <c r="L44">
        <f>MAX(MIN(_xlfn.XLOOKUP(A44, 'customer_feedback_2'!$A$2:$A$84, 'customer_feedback_2'!$D$2:$D$84, D44), 5), 1)</f>
        <v>3</v>
      </c>
      <c r="M44">
        <f>MAX(MIN(_xlfn.XLOOKUP(A44, 'customer_feedback_2'!$A$2:$A$84, 'customer_feedback_2'!$E$2:$E$84, E44), 5), 1)</f>
        <v>4</v>
      </c>
      <c r="N44" t="str" cm="1">
        <f t="array" ref="N44:O44">_xlfn.XLOOKUP(A44, 'customer_feedback_2'!$A$2:$A$84, 'customer_feedback_2'!$F$2:$G$84, F44:G44)</f>
        <v>No</v>
      </c>
      <c r="O44" t="str">
        <v>The product didn't work for me.</v>
      </c>
    </row>
    <row r="45" spans="1:15" x14ac:dyDescent="0.35">
      <c r="A45" s="1">
        <v>18</v>
      </c>
      <c r="B45">
        <v>39</v>
      </c>
      <c r="C45" t="str">
        <v>M</v>
      </c>
      <c r="D45">
        <v>3</v>
      </c>
      <c r="E45" s="1" t="str">
        <v>4</v>
      </c>
      <c r="F45" t="str">
        <v>No</v>
      </c>
      <c r="G45" t="str">
        <v>The product didn't work for me.</v>
      </c>
      <c r="I45" s="1" cm="1">
        <f t="array" ref="I45:K45">_xlfn.XLOOKUP(A45, 'customer_feedback_2'!$A$2:$A$84, 'customer_feedback_2'!$A$2:$C$84, A45:C45)</f>
        <v>18</v>
      </c>
      <c r="J45">
        <v>39</v>
      </c>
      <c r="K45" t="str">
        <v>M</v>
      </c>
      <c r="L45">
        <f>MAX(MIN(_xlfn.XLOOKUP(A45, 'customer_feedback_2'!$A$2:$A$84, 'customer_feedback_2'!$D$2:$D$84, D45), 5), 1)</f>
        <v>3</v>
      </c>
      <c r="M45">
        <f>MAX(MIN(_xlfn.XLOOKUP(A45, 'customer_feedback_2'!$A$2:$A$84, 'customer_feedback_2'!$E$2:$E$84, E45), 5), 1)</f>
        <v>4</v>
      </c>
      <c r="N45" t="str" cm="1">
        <f t="array" ref="N45:O45">_xlfn.XLOOKUP(A45, 'customer_feedback_2'!$A$2:$A$84, 'customer_feedback_2'!$F$2:$G$84, F45:G45)</f>
        <v>No</v>
      </c>
      <c r="O45" t="str">
        <v>The product didn't work for me.</v>
      </c>
    </row>
    <row r="46" spans="1:15" x14ac:dyDescent="0.35">
      <c r="A46" s="1">
        <v>18</v>
      </c>
      <c r="B46">
        <v>39</v>
      </c>
      <c r="C46" t="str">
        <v>M</v>
      </c>
      <c r="D46">
        <v>3</v>
      </c>
      <c r="E46" s="1">
        <v>4</v>
      </c>
      <c r="F46" t="str">
        <v>No</v>
      </c>
      <c r="G46" t="str">
        <v>The product didn't work for me.</v>
      </c>
      <c r="I46" s="1" cm="1">
        <f t="array" ref="I46:K46">_xlfn.XLOOKUP(A46, 'customer_feedback_2'!$A$2:$A$84, 'customer_feedback_2'!$A$2:$C$84, A46:C46)</f>
        <v>18</v>
      </c>
      <c r="J46">
        <v>39</v>
      </c>
      <c r="K46" t="str">
        <v>M</v>
      </c>
      <c r="L46">
        <f>MAX(MIN(_xlfn.XLOOKUP(A46, 'customer_feedback_2'!$A$2:$A$84, 'customer_feedback_2'!$D$2:$D$84, D46), 5), 1)</f>
        <v>3</v>
      </c>
      <c r="M46">
        <f>MAX(MIN(_xlfn.XLOOKUP(A46, 'customer_feedback_2'!$A$2:$A$84, 'customer_feedback_2'!$E$2:$E$84, E46), 5), 1)</f>
        <v>4</v>
      </c>
      <c r="N46" t="str" cm="1">
        <f t="array" ref="N46:O46">_xlfn.XLOOKUP(A46, 'customer_feedback_2'!$A$2:$A$84, 'customer_feedback_2'!$F$2:$G$84, F46:G46)</f>
        <v>No</v>
      </c>
      <c r="O46" t="str">
        <v>The product didn't work for me.</v>
      </c>
    </row>
    <row r="47" spans="1:15" x14ac:dyDescent="0.35">
      <c r="A47" s="1">
        <v>19</v>
      </c>
      <c r="B47">
        <v>30</v>
      </c>
      <c r="C47" t="str">
        <v>F</v>
      </c>
      <c r="D47">
        <v>4</v>
      </c>
      <c r="E47" s="1" t="str">
        <v>5</v>
      </c>
      <c r="F47" t="str">
        <v>Yes</v>
      </c>
      <c r="G47" t="str">
        <v>I'm very happy with the results of the product.</v>
      </c>
      <c r="I47" s="1" cm="1">
        <f t="array" ref="I47:K47">_xlfn.XLOOKUP(A47, 'customer_feedback_2'!$A$2:$A$84, 'customer_feedback_2'!$A$2:$C$84, A47:C47)</f>
        <v>19</v>
      </c>
      <c r="J47">
        <v>30</v>
      </c>
      <c r="K47" t="str">
        <v>F</v>
      </c>
      <c r="L47">
        <f>MAX(MIN(_xlfn.XLOOKUP(A47, 'customer_feedback_2'!$A$2:$A$84, 'customer_feedback_2'!$D$2:$D$84, D47), 5), 1)</f>
        <v>4</v>
      </c>
      <c r="M47">
        <f>MAX(MIN(_xlfn.XLOOKUP(A47, 'customer_feedback_2'!$A$2:$A$84, 'customer_feedback_2'!$E$2:$E$84, E47), 5), 1)</f>
        <v>5</v>
      </c>
      <c r="N47" t="str" cm="1">
        <f t="array" ref="N47:O47">_xlfn.XLOOKUP(A47, 'customer_feedback_2'!$A$2:$A$84, 'customer_feedback_2'!$F$2:$G$84, F47:G47)</f>
        <v>Yes</v>
      </c>
      <c r="O47" t="str">
        <v>I'm very happy with the results of the product.</v>
      </c>
    </row>
    <row r="48" spans="1:15" x14ac:dyDescent="0.35">
      <c r="A48" s="1">
        <v>19</v>
      </c>
      <c r="B48">
        <v>30</v>
      </c>
      <c r="C48" t="str">
        <v>F</v>
      </c>
      <c r="D48">
        <v>4</v>
      </c>
      <c r="E48" s="1">
        <v>5</v>
      </c>
      <c r="F48" t="str">
        <v>Yes</v>
      </c>
      <c r="G48" t="str">
        <v>I'm very happy with the results of the product.</v>
      </c>
      <c r="I48" s="1" cm="1">
        <f t="array" ref="I48:K48">_xlfn.XLOOKUP(A48, 'customer_feedback_2'!$A$2:$A$84, 'customer_feedback_2'!$A$2:$C$84, A48:C48)</f>
        <v>19</v>
      </c>
      <c r="J48">
        <v>30</v>
      </c>
      <c r="K48" t="str">
        <v>F</v>
      </c>
      <c r="L48">
        <f>MAX(MIN(_xlfn.XLOOKUP(A48, 'customer_feedback_2'!$A$2:$A$84, 'customer_feedback_2'!$D$2:$D$84, D48), 5), 1)</f>
        <v>4</v>
      </c>
      <c r="M48">
        <f>MAX(MIN(_xlfn.XLOOKUP(A48, 'customer_feedback_2'!$A$2:$A$84, 'customer_feedback_2'!$E$2:$E$84, E48), 5), 1)</f>
        <v>5</v>
      </c>
      <c r="N48" t="str" cm="1">
        <f t="array" ref="N48:O48">_xlfn.XLOOKUP(A48, 'customer_feedback_2'!$A$2:$A$84, 'customer_feedback_2'!$F$2:$G$84, F48:G48)</f>
        <v>Yes</v>
      </c>
      <c r="O48" t="str">
        <v>I'm very happy with the results of the product.</v>
      </c>
    </row>
    <row r="49" spans="1:15" x14ac:dyDescent="0.35">
      <c r="A49" s="1">
        <v>20</v>
      </c>
      <c r="B49">
        <v>23</v>
      </c>
      <c r="C49" t="str">
        <v>M</v>
      </c>
      <c r="D49">
        <v>5</v>
      </c>
      <c r="E49" s="1" t="str">
        <v>5</v>
      </c>
      <c r="F49" t="str">
        <v>Yes</v>
      </c>
      <c r="G49" t="str">
        <v>I love the scent of the products and they work well on my skin.</v>
      </c>
      <c r="I49" s="1" cm="1">
        <f t="array" ref="I49:K49">_xlfn.XLOOKUP(A49, 'customer_feedback_2'!$A$2:$A$84, 'customer_feedback_2'!$A$2:$C$84, A49:C49)</f>
        <v>20</v>
      </c>
      <c r="J49">
        <v>23</v>
      </c>
      <c r="K49" t="str">
        <v>M</v>
      </c>
      <c r="L49">
        <f>MAX(MIN(_xlfn.XLOOKUP(A49, 'customer_feedback_2'!$A$2:$A$84, 'customer_feedback_2'!$D$2:$D$84, D49), 5), 1)</f>
        <v>5</v>
      </c>
      <c r="M49">
        <f>MAX(MIN(_xlfn.XLOOKUP(A49, 'customer_feedback_2'!$A$2:$A$84, 'customer_feedback_2'!$E$2:$E$84, E49), 5), 1)</f>
        <v>5</v>
      </c>
      <c r="N49" t="str" cm="1">
        <f t="array" ref="N49:O49">_xlfn.XLOOKUP(A49, 'customer_feedback_2'!$A$2:$A$84, 'customer_feedback_2'!$F$2:$G$84, F49:G49)</f>
        <v>Yes</v>
      </c>
      <c r="O49" t="str">
        <v>I love the scent of the products and they work well on my skin.</v>
      </c>
    </row>
    <row r="50" spans="1:15" x14ac:dyDescent="0.35">
      <c r="A50" s="1">
        <v>20</v>
      </c>
      <c r="B50">
        <v>23</v>
      </c>
      <c r="C50" t="str">
        <v>M</v>
      </c>
      <c r="D50">
        <v>5</v>
      </c>
      <c r="E50" s="1">
        <v>5</v>
      </c>
      <c r="F50" t="str">
        <v>Yes</v>
      </c>
      <c r="G50" t="str">
        <v>I love the scent of the products and they work well on my skin.</v>
      </c>
      <c r="I50" s="1" cm="1">
        <f t="array" ref="I50:K50">_xlfn.XLOOKUP(A50, 'customer_feedback_2'!$A$2:$A$84, 'customer_feedback_2'!$A$2:$C$84, A50:C50)</f>
        <v>20</v>
      </c>
      <c r="J50">
        <v>23</v>
      </c>
      <c r="K50" t="str">
        <v>M</v>
      </c>
      <c r="L50">
        <f>MAX(MIN(_xlfn.XLOOKUP(A50, 'customer_feedback_2'!$A$2:$A$84, 'customer_feedback_2'!$D$2:$D$84, D50), 5), 1)</f>
        <v>5</v>
      </c>
      <c r="M50">
        <f>MAX(MIN(_xlfn.XLOOKUP(A50, 'customer_feedback_2'!$A$2:$A$84, 'customer_feedback_2'!$E$2:$E$84, E50), 5), 1)</f>
        <v>5</v>
      </c>
      <c r="N50" t="str" cm="1">
        <f t="array" ref="N50:O50">_xlfn.XLOOKUP(A50, 'customer_feedback_2'!$A$2:$A$84, 'customer_feedback_2'!$F$2:$G$84, F50:G50)</f>
        <v>Yes</v>
      </c>
      <c r="O50" t="str">
        <v>I love the scent of the products and they work well on my skin.</v>
      </c>
    </row>
    <row r="51" spans="1:15" x14ac:dyDescent="0.35">
      <c r="A51" s="1">
        <v>21</v>
      </c>
      <c r="B51">
        <v>32</v>
      </c>
      <c r="C51" t="str">
        <v>F</v>
      </c>
      <c r="D51">
        <v>3</v>
      </c>
      <c r="E51" s="1" t="str">
        <v>3</v>
      </c>
      <c r="F51" t="str">
        <v>No</v>
      </c>
      <c r="G51" t="str">
        <v>I found the product to be too expensive.</v>
      </c>
      <c r="I51" s="1" cm="1">
        <f t="array" ref="I51:K51">_xlfn.XLOOKUP(A51, 'customer_feedback_2'!$A$2:$A$84, 'customer_feedback_2'!$A$2:$C$84, A51:C51)</f>
        <v>21</v>
      </c>
      <c r="J51">
        <v>32</v>
      </c>
      <c r="K51" t="str">
        <v>F</v>
      </c>
      <c r="L51">
        <f>MAX(MIN(_xlfn.XLOOKUP(A51, 'customer_feedback_2'!$A$2:$A$84, 'customer_feedback_2'!$D$2:$D$84, D51), 5), 1)</f>
        <v>3</v>
      </c>
      <c r="M51">
        <f>MAX(MIN(_xlfn.XLOOKUP(A51, 'customer_feedback_2'!$A$2:$A$84, 'customer_feedback_2'!$E$2:$E$84, E51), 5), 1)</f>
        <v>3</v>
      </c>
      <c r="N51" t="str" cm="1">
        <f t="array" ref="N51:O51">_xlfn.XLOOKUP(A51, 'customer_feedback_2'!$A$2:$A$84, 'customer_feedback_2'!$F$2:$G$84, F51:G51)</f>
        <v>No</v>
      </c>
      <c r="O51" t="str">
        <v>I found the product to be too expensive.</v>
      </c>
    </row>
    <row r="52" spans="1:15" x14ac:dyDescent="0.35">
      <c r="A52" s="1">
        <v>21</v>
      </c>
      <c r="B52">
        <v>32</v>
      </c>
      <c r="C52" t="str">
        <v>F</v>
      </c>
      <c r="D52">
        <v>3</v>
      </c>
      <c r="E52" s="1">
        <v>3</v>
      </c>
      <c r="F52" t="str">
        <v>No</v>
      </c>
      <c r="G52" t="str">
        <v>I found the product to be too expensive.</v>
      </c>
      <c r="I52" s="1" cm="1">
        <f t="array" ref="I52:K52">_xlfn.XLOOKUP(A52, 'customer_feedback_2'!$A$2:$A$84, 'customer_feedback_2'!$A$2:$C$84, A52:C52)</f>
        <v>21</v>
      </c>
      <c r="J52">
        <v>32</v>
      </c>
      <c r="K52" t="str">
        <v>F</v>
      </c>
      <c r="L52">
        <f>MAX(MIN(_xlfn.XLOOKUP(A52, 'customer_feedback_2'!$A$2:$A$84, 'customer_feedback_2'!$D$2:$D$84, D52), 5), 1)</f>
        <v>3</v>
      </c>
      <c r="M52">
        <f>MAX(MIN(_xlfn.XLOOKUP(A52, 'customer_feedback_2'!$A$2:$A$84, 'customer_feedback_2'!$E$2:$E$84, E52), 5), 1)</f>
        <v>3</v>
      </c>
      <c r="N52" t="str" cm="1">
        <f t="array" ref="N52:O52">_xlfn.XLOOKUP(A52, 'customer_feedback_2'!$A$2:$A$84, 'customer_feedback_2'!$F$2:$G$84, F52:G52)</f>
        <v>No</v>
      </c>
      <c r="O52" t="str">
        <v>I found the product to be too expensive.</v>
      </c>
    </row>
    <row r="53" spans="1:15" x14ac:dyDescent="0.35">
      <c r="A53" s="1">
        <v>22</v>
      </c>
      <c r="B53">
        <v>43</v>
      </c>
      <c r="C53" t="str">
        <v>M</v>
      </c>
      <c r="D53">
        <v>2</v>
      </c>
      <c r="E53" s="1" t="str">
        <v>1</v>
      </c>
      <c r="F53" t="str">
        <v>No</v>
      </c>
      <c r="G53" t="str">
        <v>The product caused a rash on my skin.</v>
      </c>
      <c r="I53" s="1" cm="1">
        <f t="array" ref="I53:K53">_xlfn.XLOOKUP(A53, 'customer_feedback_2'!$A$2:$A$84, 'customer_feedback_2'!$A$2:$C$84, A53:C53)</f>
        <v>22</v>
      </c>
      <c r="J53">
        <v>43</v>
      </c>
      <c r="K53" t="str">
        <v>M</v>
      </c>
      <c r="L53">
        <f>MAX(MIN(_xlfn.XLOOKUP(A53, 'customer_feedback_2'!$A$2:$A$84, 'customer_feedback_2'!$D$2:$D$84, D53), 5), 1)</f>
        <v>2</v>
      </c>
      <c r="M53">
        <f>MAX(MIN(_xlfn.XLOOKUP(A53, 'customer_feedback_2'!$A$2:$A$84, 'customer_feedback_2'!$E$2:$E$84, E53), 5), 1)</f>
        <v>1</v>
      </c>
      <c r="N53" t="str" cm="1">
        <f t="array" ref="N53:O53">_xlfn.XLOOKUP(A53, 'customer_feedback_2'!$A$2:$A$84, 'customer_feedback_2'!$F$2:$G$84, F53:G53)</f>
        <v>No</v>
      </c>
      <c r="O53" t="str">
        <v>The product caused a rash on my skin.</v>
      </c>
    </row>
    <row r="54" spans="1:15" x14ac:dyDescent="0.35">
      <c r="A54" s="1">
        <v>22</v>
      </c>
      <c r="B54">
        <v>43</v>
      </c>
      <c r="C54" t="str">
        <v>M</v>
      </c>
      <c r="D54">
        <v>2</v>
      </c>
      <c r="E54" s="1">
        <v>1</v>
      </c>
      <c r="F54" t="str">
        <v>No</v>
      </c>
      <c r="G54" t="str">
        <v>The product caused a rash on my skin.</v>
      </c>
      <c r="I54" s="1" cm="1">
        <f t="array" ref="I54:K54">_xlfn.XLOOKUP(A54, 'customer_feedback_2'!$A$2:$A$84, 'customer_feedback_2'!$A$2:$C$84, A54:C54)</f>
        <v>22</v>
      </c>
      <c r="J54">
        <v>43</v>
      </c>
      <c r="K54" t="str">
        <v>M</v>
      </c>
      <c r="L54">
        <f>MAX(MIN(_xlfn.XLOOKUP(A54, 'customer_feedback_2'!$A$2:$A$84, 'customer_feedback_2'!$D$2:$D$84, D54), 5), 1)</f>
        <v>2</v>
      </c>
      <c r="M54">
        <f>MAX(MIN(_xlfn.XLOOKUP(A54, 'customer_feedback_2'!$A$2:$A$84, 'customer_feedback_2'!$E$2:$E$84, E54), 5), 1)</f>
        <v>1</v>
      </c>
      <c r="N54" t="str" cm="1">
        <f t="array" ref="N54:O54">_xlfn.XLOOKUP(A54, 'customer_feedback_2'!$A$2:$A$84, 'customer_feedback_2'!$F$2:$G$84, F54:G54)</f>
        <v>No</v>
      </c>
      <c r="O54" t="str">
        <v>The product caused a rash on my skin.</v>
      </c>
    </row>
    <row r="55" spans="1:15" x14ac:dyDescent="0.35">
      <c r="A55" s="1">
        <v>23</v>
      </c>
      <c r="B55">
        <v>21</v>
      </c>
      <c r="C55" t="str">
        <v>F</v>
      </c>
      <c r="D55">
        <v>5</v>
      </c>
      <c r="E55" s="1" t="str">
        <v>5</v>
      </c>
      <c r="F55" t="str">
        <v>Yes</v>
      </c>
      <c r="G55" t="str">
        <v>I can't imagine using any other beauty products.</v>
      </c>
      <c r="I55" s="1" cm="1">
        <f t="array" ref="I55:K55">_xlfn.XLOOKUP(A55, 'customer_feedback_2'!$A$2:$A$84, 'customer_feedback_2'!$A$2:$C$84, A55:C55)</f>
        <v>23</v>
      </c>
      <c r="J55">
        <v>21</v>
      </c>
      <c r="K55" t="str">
        <v>F</v>
      </c>
      <c r="L55">
        <f>MAX(MIN(_xlfn.XLOOKUP(A55, 'customer_feedback_2'!$A$2:$A$84, 'customer_feedback_2'!$D$2:$D$84, D55), 5), 1)</f>
        <v>5</v>
      </c>
      <c r="M55">
        <f>MAX(MIN(_xlfn.XLOOKUP(A55, 'customer_feedback_2'!$A$2:$A$84, 'customer_feedback_2'!$E$2:$E$84, E55), 5), 1)</f>
        <v>5</v>
      </c>
      <c r="N55" t="str" cm="1">
        <f t="array" ref="N55:O55">_xlfn.XLOOKUP(A55, 'customer_feedback_2'!$A$2:$A$84, 'customer_feedback_2'!$F$2:$G$84, F55:G55)</f>
        <v>Yes</v>
      </c>
      <c r="O55" t="str">
        <v>I can't imagine using any other beauty products.</v>
      </c>
    </row>
    <row r="56" spans="1:15" x14ac:dyDescent="0.35">
      <c r="A56" s="1">
        <v>23</v>
      </c>
      <c r="B56">
        <v>21</v>
      </c>
      <c r="C56" t="str">
        <v>F</v>
      </c>
      <c r="D56">
        <v>5</v>
      </c>
      <c r="E56" s="1">
        <v>5</v>
      </c>
      <c r="F56" t="str">
        <v>Yes</v>
      </c>
      <c r="G56" t="str">
        <v>I can't imagine using any other beauty products.</v>
      </c>
      <c r="I56" s="1" cm="1">
        <f t="array" ref="I56:K56">_xlfn.XLOOKUP(A56, 'customer_feedback_2'!$A$2:$A$84, 'customer_feedback_2'!$A$2:$C$84, A56:C56)</f>
        <v>23</v>
      </c>
      <c r="J56">
        <v>21</v>
      </c>
      <c r="K56" t="str">
        <v>F</v>
      </c>
      <c r="L56">
        <f>MAX(MIN(_xlfn.XLOOKUP(A56, 'customer_feedback_2'!$A$2:$A$84, 'customer_feedback_2'!$D$2:$D$84, D56), 5), 1)</f>
        <v>5</v>
      </c>
      <c r="M56">
        <f>MAX(MIN(_xlfn.XLOOKUP(A56, 'customer_feedback_2'!$A$2:$A$84, 'customer_feedback_2'!$E$2:$E$84, E56), 5), 1)</f>
        <v>5</v>
      </c>
      <c r="N56" t="str" cm="1">
        <f t="array" ref="N56:O56">_xlfn.XLOOKUP(A56, 'customer_feedback_2'!$A$2:$A$84, 'customer_feedback_2'!$F$2:$G$84, F56:G56)</f>
        <v>Yes</v>
      </c>
      <c r="O56" t="str">
        <v>I can't imagine using any other beauty products.</v>
      </c>
    </row>
    <row r="57" spans="1:15" x14ac:dyDescent="0.35">
      <c r="A57" s="1">
        <v>24</v>
      </c>
      <c r="B57">
        <v>35</v>
      </c>
      <c r="C57" t="str">
        <v>M</v>
      </c>
      <c r="D57">
        <v>4</v>
      </c>
      <c r="E57" s="1" t="str">
        <v>5</v>
      </c>
      <c r="F57" t="str">
        <v>Yes</v>
      </c>
      <c r="G57" t="str">
        <v>.</v>
      </c>
      <c r="I57" s="1" cm="1">
        <f t="array" ref="I57:K57">_xlfn.XLOOKUP(A57, 'customer_feedback_2'!$A$2:$A$84, 'customer_feedback_2'!$A$2:$C$84, A57:C57)</f>
        <v>24</v>
      </c>
      <c r="J57">
        <v>35</v>
      </c>
      <c r="K57" t="str">
        <v>M</v>
      </c>
      <c r="L57">
        <f>MAX(MIN(_xlfn.XLOOKUP(A57, 'customer_feedback_2'!$A$2:$A$84, 'customer_feedback_2'!$D$2:$D$84, D57), 5), 1)</f>
        <v>4</v>
      </c>
      <c r="M57">
        <f>MAX(MIN(_xlfn.XLOOKUP(A57, 'customer_feedback_2'!$A$2:$A$84, 'customer_feedback_2'!$E$2:$E$84, E57), 5), 1)</f>
        <v>5</v>
      </c>
      <c r="N57" t="str" cm="1">
        <f t="array" ref="N57:O57">_xlfn.XLOOKUP(A57, 'customer_feedback_2'!$A$2:$A$84, 'customer_feedback_2'!$F$2:$G$84, F57:G57)</f>
        <v>Yes</v>
      </c>
      <c r="O57" t="str">
        <v>The customer service was very helpful when I had questions.</v>
      </c>
    </row>
    <row r="58" spans="1:15" x14ac:dyDescent="0.35">
      <c r="A58" s="1">
        <v>24</v>
      </c>
      <c r="B58">
        <v>35</v>
      </c>
      <c r="C58" t="str">
        <v>M</v>
      </c>
      <c r="D58">
        <v>4</v>
      </c>
      <c r="E58" s="1" t="str">
        <v>5</v>
      </c>
      <c r="F58" t="str">
        <v>Yes</v>
      </c>
      <c r="G58" t="str">
        <v>The customer service was very helpful when I had questions.</v>
      </c>
      <c r="I58" s="1" cm="1">
        <f t="array" ref="I58:K58">_xlfn.XLOOKUP(A58, 'customer_feedback_2'!$A$2:$A$84, 'customer_feedback_2'!$A$2:$C$84, A58:C58)</f>
        <v>24</v>
      </c>
      <c r="J58">
        <v>35</v>
      </c>
      <c r="K58" t="str">
        <v>M</v>
      </c>
      <c r="L58">
        <f>MAX(MIN(_xlfn.XLOOKUP(A58, 'customer_feedback_2'!$A$2:$A$84, 'customer_feedback_2'!$D$2:$D$84, D58), 5), 1)</f>
        <v>4</v>
      </c>
      <c r="M58">
        <f>MAX(MIN(_xlfn.XLOOKUP(A58, 'customer_feedback_2'!$A$2:$A$84, 'customer_feedback_2'!$E$2:$E$84, E58), 5), 1)</f>
        <v>5</v>
      </c>
      <c r="N58" t="str" cm="1">
        <f t="array" ref="N58:O58">_xlfn.XLOOKUP(A58, 'customer_feedback_2'!$A$2:$A$84, 'customer_feedback_2'!$F$2:$G$84, F58:G58)</f>
        <v>Yes</v>
      </c>
      <c r="O58" t="str">
        <v>The customer service was very helpful when I had questions.</v>
      </c>
    </row>
    <row r="59" spans="1:15" x14ac:dyDescent="0.35">
      <c r="A59" s="1">
        <v>24</v>
      </c>
      <c r="B59">
        <v>35</v>
      </c>
      <c r="C59" t="str">
        <v>M</v>
      </c>
      <c r="D59">
        <v>4</v>
      </c>
      <c r="E59" s="1">
        <v>5</v>
      </c>
      <c r="F59" t="str">
        <v>Yes</v>
      </c>
      <c r="G59" t="str">
        <v>The customer service was very helpful when I had questions.</v>
      </c>
      <c r="I59" s="1" cm="1">
        <f t="array" ref="I59:K59">_xlfn.XLOOKUP(A59, 'customer_feedback_2'!$A$2:$A$84, 'customer_feedback_2'!$A$2:$C$84, A59:C59)</f>
        <v>24</v>
      </c>
      <c r="J59">
        <v>35</v>
      </c>
      <c r="K59" t="str">
        <v>M</v>
      </c>
      <c r="L59">
        <f>MAX(MIN(_xlfn.XLOOKUP(A59, 'customer_feedback_2'!$A$2:$A$84, 'customer_feedback_2'!$D$2:$D$84, D59), 5), 1)</f>
        <v>4</v>
      </c>
      <c r="M59">
        <f>MAX(MIN(_xlfn.XLOOKUP(A59, 'customer_feedback_2'!$A$2:$A$84, 'customer_feedback_2'!$E$2:$E$84, E59), 5), 1)</f>
        <v>5</v>
      </c>
      <c r="N59" t="str" cm="1">
        <f t="array" ref="N59:O59">_xlfn.XLOOKUP(A59, 'customer_feedback_2'!$A$2:$A$84, 'customer_feedback_2'!$F$2:$G$84, F59:G59)</f>
        <v>Yes</v>
      </c>
      <c r="O59" t="str">
        <v>The customer service was very helpful when I had questions.</v>
      </c>
    </row>
    <row r="60" spans="1:15" x14ac:dyDescent="0.35">
      <c r="A60" s="1">
        <v>25</v>
      </c>
      <c r="B60">
        <v>44</v>
      </c>
      <c r="C60" t="str">
        <v>F</v>
      </c>
      <c r="D60">
        <v>4</v>
      </c>
      <c r="E60" s="1" t="str">
        <v>4</v>
      </c>
      <c r="F60" t="str">
        <v>Yes</v>
      </c>
      <c r="G60" t="str">
        <v>I appreciate the transparency about the ingredients used in the products.</v>
      </c>
      <c r="I60" s="1" cm="1">
        <f t="array" ref="I60:K60">_xlfn.XLOOKUP(A60, 'customer_feedback_2'!$A$2:$A$84, 'customer_feedback_2'!$A$2:$C$84, A60:C60)</f>
        <v>25</v>
      </c>
      <c r="J60">
        <v>44</v>
      </c>
      <c r="K60" t="str">
        <v>F</v>
      </c>
      <c r="L60">
        <f>MAX(MIN(_xlfn.XLOOKUP(A60, 'customer_feedback_2'!$A$2:$A$84, 'customer_feedback_2'!$D$2:$D$84, D60), 5), 1)</f>
        <v>4</v>
      </c>
      <c r="M60">
        <f>MAX(MIN(_xlfn.XLOOKUP(A60, 'customer_feedback_2'!$A$2:$A$84, 'customer_feedback_2'!$E$2:$E$84, E60), 5), 1)</f>
        <v>4</v>
      </c>
      <c r="N60" t="str" cm="1">
        <f t="array" ref="N60:O60">_xlfn.XLOOKUP(A60, 'customer_feedback_2'!$A$2:$A$84, 'customer_feedback_2'!$F$2:$G$84, F60:G60)</f>
        <v>Yes</v>
      </c>
      <c r="O60" t="str">
        <v>I appreciate the transparency about the ingredients used in the products.</v>
      </c>
    </row>
    <row r="61" spans="1:15" x14ac:dyDescent="0.35">
      <c r="A61" s="1">
        <v>25</v>
      </c>
      <c r="B61">
        <v>44</v>
      </c>
      <c r="C61" t="str">
        <v>F</v>
      </c>
      <c r="D61">
        <v>4</v>
      </c>
      <c r="E61" s="1">
        <v>4</v>
      </c>
      <c r="F61" t="str">
        <v>Yes</v>
      </c>
      <c r="G61" t="str">
        <v>I appreciate the transparency about the ingredients used in the products.</v>
      </c>
      <c r="I61" s="1" cm="1">
        <f t="array" ref="I61:K61">_xlfn.XLOOKUP(A61, 'customer_feedback_2'!$A$2:$A$84, 'customer_feedback_2'!$A$2:$C$84, A61:C61)</f>
        <v>25</v>
      </c>
      <c r="J61">
        <v>44</v>
      </c>
      <c r="K61" t="str">
        <v>F</v>
      </c>
      <c r="L61">
        <f>MAX(MIN(_xlfn.XLOOKUP(A61, 'customer_feedback_2'!$A$2:$A$84, 'customer_feedback_2'!$D$2:$D$84, D61), 5), 1)</f>
        <v>4</v>
      </c>
      <c r="M61">
        <f>MAX(MIN(_xlfn.XLOOKUP(A61, 'customer_feedback_2'!$A$2:$A$84, 'customer_feedback_2'!$E$2:$E$84, E61), 5), 1)</f>
        <v>4</v>
      </c>
      <c r="N61" t="str" cm="1">
        <f t="array" ref="N61:O61">_xlfn.XLOOKUP(A61, 'customer_feedback_2'!$A$2:$A$84, 'customer_feedback_2'!$F$2:$G$84, F61:G61)</f>
        <v>Yes</v>
      </c>
      <c r="O61" t="str">
        <v>I appreciate the transparency about the ingredients used in the products.</v>
      </c>
    </row>
    <row r="62" spans="1:15" x14ac:dyDescent="0.35">
      <c r="A62" s="1">
        <v>26</v>
      </c>
      <c r="B62">
        <v>20</v>
      </c>
      <c r="C62" t="str">
        <v>M</v>
      </c>
      <c r="D62">
        <v>2</v>
      </c>
      <c r="E62" s="1" t="str">
        <v>2</v>
      </c>
      <c r="F62" t="str">
        <v>No</v>
      </c>
      <c r="G62" t="str">
        <v>The product didn't do anything for my skin.</v>
      </c>
      <c r="I62" s="1" cm="1">
        <f t="array" ref="I62:K62">_xlfn.XLOOKUP(A62, 'customer_feedback_2'!$A$2:$A$84, 'customer_feedback_2'!$A$2:$C$84, A62:C62)</f>
        <v>26</v>
      </c>
      <c r="J62">
        <v>20</v>
      </c>
      <c r="K62" t="str">
        <v>M</v>
      </c>
      <c r="L62">
        <f>MAX(MIN(_xlfn.XLOOKUP(A62, 'customer_feedback_2'!$A$2:$A$84, 'customer_feedback_2'!$D$2:$D$84, D62), 5), 1)</f>
        <v>2</v>
      </c>
      <c r="M62">
        <f>MAX(MIN(_xlfn.XLOOKUP(A62, 'customer_feedback_2'!$A$2:$A$84, 'customer_feedback_2'!$E$2:$E$84, E62), 5), 1)</f>
        <v>2</v>
      </c>
      <c r="N62" t="str" cm="1">
        <f t="array" ref="N62:O62">_xlfn.XLOOKUP(A62, 'customer_feedback_2'!$A$2:$A$84, 'customer_feedback_2'!$F$2:$G$84, F62:G62)</f>
        <v>No</v>
      </c>
      <c r="O62" t="str">
        <v>The product didn't do anything for my skin.</v>
      </c>
    </row>
    <row r="63" spans="1:15" x14ac:dyDescent="0.35">
      <c r="A63" s="1">
        <v>26</v>
      </c>
      <c r="B63">
        <v>20</v>
      </c>
      <c r="C63" t="str">
        <v>M</v>
      </c>
      <c r="D63">
        <v>2</v>
      </c>
      <c r="E63" s="1">
        <v>2</v>
      </c>
      <c r="F63" t="str">
        <v>No</v>
      </c>
      <c r="G63" t="str">
        <v>The product didn't do anything for my skin.</v>
      </c>
      <c r="I63" s="1" cm="1">
        <f t="array" ref="I63:K63">_xlfn.XLOOKUP(A63, 'customer_feedback_2'!$A$2:$A$84, 'customer_feedback_2'!$A$2:$C$84, A63:C63)</f>
        <v>26</v>
      </c>
      <c r="J63">
        <v>20</v>
      </c>
      <c r="K63" t="str">
        <v>M</v>
      </c>
      <c r="L63">
        <f>MAX(MIN(_xlfn.XLOOKUP(A63, 'customer_feedback_2'!$A$2:$A$84, 'customer_feedback_2'!$D$2:$D$84, D63), 5), 1)</f>
        <v>2</v>
      </c>
      <c r="M63">
        <f>MAX(MIN(_xlfn.XLOOKUP(A63, 'customer_feedback_2'!$A$2:$A$84, 'customer_feedback_2'!$E$2:$E$84, E63), 5), 1)</f>
        <v>2</v>
      </c>
      <c r="N63" t="str" cm="1">
        <f t="array" ref="N63:O63">_xlfn.XLOOKUP(A63, 'customer_feedback_2'!$A$2:$A$84, 'customer_feedback_2'!$F$2:$G$84, F63:G63)</f>
        <v>No</v>
      </c>
      <c r="O63" t="str">
        <v>The product didn't do anything for my skin.</v>
      </c>
    </row>
    <row r="64" spans="1:15" x14ac:dyDescent="0.35">
      <c r="A64" s="1">
        <v>27</v>
      </c>
      <c r="B64">
        <v>50</v>
      </c>
      <c r="C64" t="str">
        <v>F</v>
      </c>
      <c r="D64">
        <v>3</v>
      </c>
      <c r="E64" s="1" t="str">
        <v>3</v>
      </c>
      <c r="F64" t="str">
        <v>No</v>
      </c>
      <c r="G64" t="str">
        <v>I didn't like the consistency of the product.</v>
      </c>
      <c r="I64" s="1" cm="1">
        <f t="array" ref="I64:K64">_xlfn.XLOOKUP(A64, 'customer_feedback_2'!$A$2:$A$84, 'customer_feedback_2'!$A$2:$C$84, A64:C64)</f>
        <v>27</v>
      </c>
      <c r="J64">
        <v>50</v>
      </c>
      <c r="K64" t="str">
        <v>F</v>
      </c>
      <c r="L64">
        <f>MAX(MIN(_xlfn.XLOOKUP(A64, 'customer_feedback_2'!$A$2:$A$84, 'customer_feedback_2'!$D$2:$D$84, D64), 5), 1)</f>
        <v>3</v>
      </c>
      <c r="M64">
        <f>MAX(MIN(_xlfn.XLOOKUP(A64, 'customer_feedback_2'!$A$2:$A$84, 'customer_feedback_2'!$E$2:$E$84, E64), 5), 1)</f>
        <v>3</v>
      </c>
      <c r="N64" t="str" cm="1">
        <f t="array" ref="N64:O64">_xlfn.XLOOKUP(A64, 'customer_feedback_2'!$A$2:$A$84, 'customer_feedback_2'!$F$2:$G$84, F64:G64)</f>
        <v>No</v>
      </c>
      <c r="O64" t="str">
        <v>I didn't like the consistency of the product.</v>
      </c>
    </row>
    <row r="65" spans="1:15" x14ac:dyDescent="0.35">
      <c r="A65" s="1">
        <v>27</v>
      </c>
      <c r="B65">
        <v>50</v>
      </c>
      <c r="C65" t="str">
        <v>F</v>
      </c>
      <c r="D65">
        <v>3</v>
      </c>
      <c r="E65" s="1">
        <v>3</v>
      </c>
      <c r="F65" t="str">
        <v>No</v>
      </c>
      <c r="G65" t="str">
        <v>I didn't like the consistency of the product.</v>
      </c>
      <c r="I65" s="1" cm="1">
        <f t="array" ref="I65:K65">_xlfn.XLOOKUP(A65, 'customer_feedback_2'!$A$2:$A$84, 'customer_feedback_2'!$A$2:$C$84, A65:C65)</f>
        <v>27</v>
      </c>
      <c r="J65">
        <v>50</v>
      </c>
      <c r="K65" t="str">
        <v>F</v>
      </c>
      <c r="L65">
        <f>MAX(MIN(_xlfn.XLOOKUP(A65, 'customer_feedback_2'!$A$2:$A$84, 'customer_feedback_2'!$D$2:$D$84, D65), 5), 1)</f>
        <v>3</v>
      </c>
      <c r="M65">
        <f>MAX(MIN(_xlfn.XLOOKUP(A65, 'customer_feedback_2'!$A$2:$A$84, 'customer_feedback_2'!$E$2:$E$84, E65), 5), 1)</f>
        <v>3</v>
      </c>
      <c r="N65" t="str" cm="1">
        <f t="array" ref="N65:O65">_xlfn.XLOOKUP(A65, 'customer_feedback_2'!$A$2:$A$84, 'customer_feedback_2'!$F$2:$G$84, F65:G65)</f>
        <v>No</v>
      </c>
      <c r="O65" t="str">
        <v>I didn't like the consistency of the product.</v>
      </c>
    </row>
    <row r="66" spans="1:15" x14ac:dyDescent="0.35">
      <c r="A66" s="1">
        <v>28</v>
      </c>
      <c r="B66">
        <v>36</v>
      </c>
      <c r="C66" t="str">
        <v>M</v>
      </c>
      <c r="D66">
        <v>4</v>
      </c>
      <c r="E66" s="1" t="str">
        <v>4</v>
      </c>
      <c r="F66" t="str">
        <v>Yes</v>
      </c>
      <c r="G66" t="str">
        <v>The product has helped me with my dry skin.</v>
      </c>
      <c r="I66" s="1" cm="1">
        <f t="array" ref="I66:K66">_xlfn.XLOOKUP(A66, 'customer_feedback_2'!$A$2:$A$84, 'customer_feedback_2'!$A$2:$C$84, A66:C66)</f>
        <v>28</v>
      </c>
      <c r="J66">
        <v>36</v>
      </c>
      <c r="K66" t="str">
        <v>M</v>
      </c>
      <c r="L66">
        <f>MAX(MIN(_xlfn.XLOOKUP(A66, 'customer_feedback_2'!$A$2:$A$84, 'customer_feedback_2'!$D$2:$D$84, D66), 5), 1)</f>
        <v>4</v>
      </c>
      <c r="M66">
        <f>MAX(MIN(_xlfn.XLOOKUP(A66, 'customer_feedback_2'!$A$2:$A$84, 'customer_feedback_2'!$E$2:$E$84, E66), 5), 1)</f>
        <v>4</v>
      </c>
      <c r="N66" t="str" cm="1">
        <f t="array" ref="N66:O66">_xlfn.XLOOKUP(A66, 'customer_feedback_2'!$A$2:$A$84, 'customer_feedback_2'!$F$2:$G$84, F66:G66)</f>
        <v>Yes</v>
      </c>
      <c r="O66" t="str">
        <v>The product has helped me with my dry skin.</v>
      </c>
    </row>
    <row r="67" spans="1:15" x14ac:dyDescent="0.35">
      <c r="A67" s="1">
        <v>28</v>
      </c>
      <c r="B67">
        <v>36</v>
      </c>
      <c r="C67" t="str">
        <v>M</v>
      </c>
      <c r="D67">
        <v>4</v>
      </c>
      <c r="E67" s="1">
        <v>4</v>
      </c>
      <c r="F67" t="str">
        <v>Yes</v>
      </c>
      <c r="G67" t="str">
        <v>The product has helped me with my dry skin.</v>
      </c>
      <c r="I67" s="1" cm="1">
        <f t="array" ref="I67:K67">_xlfn.XLOOKUP(A67, 'customer_feedback_2'!$A$2:$A$84, 'customer_feedback_2'!$A$2:$C$84, A67:C67)</f>
        <v>28</v>
      </c>
      <c r="J67">
        <v>36</v>
      </c>
      <c r="K67" t="str">
        <v>M</v>
      </c>
      <c r="L67">
        <f>MAX(MIN(_xlfn.XLOOKUP(A67, 'customer_feedback_2'!$A$2:$A$84, 'customer_feedback_2'!$D$2:$D$84, D67), 5), 1)</f>
        <v>4</v>
      </c>
      <c r="M67">
        <f>MAX(MIN(_xlfn.XLOOKUP(A67, 'customer_feedback_2'!$A$2:$A$84, 'customer_feedback_2'!$E$2:$E$84, E67), 5), 1)</f>
        <v>4</v>
      </c>
      <c r="N67" t="str" cm="1">
        <f t="array" ref="N67:O67">_xlfn.XLOOKUP(A67, 'customer_feedback_2'!$A$2:$A$84, 'customer_feedback_2'!$F$2:$G$84, F67:G67)</f>
        <v>Yes</v>
      </c>
      <c r="O67" t="str">
        <v>The product has helped me with my dry skin.</v>
      </c>
    </row>
    <row r="68" spans="1:15" x14ac:dyDescent="0.35">
      <c r="A68" s="1">
        <v>29</v>
      </c>
      <c r="B68">
        <v>48</v>
      </c>
      <c r="C68" t="str">
        <v>F</v>
      </c>
      <c r="D68">
        <v>5</v>
      </c>
      <c r="E68" s="1" t="str">
        <v>5</v>
      </c>
      <c r="F68" t="str">
        <v>Yes</v>
      </c>
      <c r="G68" t="str">
        <v/>
      </c>
      <c r="I68" s="1" cm="1">
        <f t="array" ref="I68:K68">_xlfn.XLOOKUP(A68, 'customer_feedback_2'!$A$2:$A$84, 'customer_feedback_2'!$A$2:$C$84, A68:C68)</f>
        <v>29</v>
      </c>
      <c r="J68">
        <v>48</v>
      </c>
      <c r="K68" t="str">
        <v>F</v>
      </c>
      <c r="L68">
        <f>MAX(MIN(_xlfn.XLOOKUP(A68, 'customer_feedback_2'!$A$2:$A$84, 'customer_feedback_2'!$D$2:$D$84, D68), 5), 1)</f>
        <v>5</v>
      </c>
      <c r="M68">
        <f>MAX(MIN(_xlfn.XLOOKUP(A68, 'customer_feedback_2'!$A$2:$A$84, 'customer_feedback_2'!$E$2:$E$84, E68), 5), 1)</f>
        <v>5</v>
      </c>
      <c r="N68" t="str" cm="1">
        <f t="array" ref="N68:O68">_xlfn.XLOOKUP(A68, 'customer_feedback_2'!$A$2:$A$84, 'customer_feedback_2'!$F$2:$G$84, F68:G68)</f>
        <v>Yes</v>
      </c>
      <c r="O68" t="str">
        <v>I love the eco-friendly packaging used by the company.</v>
      </c>
    </row>
    <row r="69" spans="1:15" x14ac:dyDescent="0.35">
      <c r="A69" s="1">
        <v>29</v>
      </c>
      <c r="B69">
        <v>48</v>
      </c>
      <c r="C69" t="str">
        <v>F</v>
      </c>
      <c r="D69">
        <v>5</v>
      </c>
      <c r="E69" s="1" t="str">
        <v>5</v>
      </c>
      <c r="F69" t="str">
        <v>Yes</v>
      </c>
      <c r="G69" t="str">
        <v>I love the eco-friendly packaging used by the company.</v>
      </c>
      <c r="I69" s="1" cm="1">
        <f t="array" ref="I69:K69">_xlfn.XLOOKUP(A69, 'customer_feedback_2'!$A$2:$A$84, 'customer_feedback_2'!$A$2:$C$84, A69:C69)</f>
        <v>29</v>
      </c>
      <c r="J69">
        <v>48</v>
      </c>
      <c r="K69" t="str">
        <v>F</v>
      </c>
      <c r="L69">
        <f>MAX(MIN(_xlfn.XLOOKUP(A69, 'customer_feedback_2'!$A$2:$A$84, 'customer_feedback_2'!$D$2:$D$84, D69), 5), 1)</f>
        <v>5</v>
      </c>
      <c r="M69">
        <f>MAX(MIN(_xlfn.XLOOKUP(A69, 'customer_feedback_2'!$A$2:$A$84, 'customer_feedback_2'!$E$2:$E$84, E69), 5), 1)</f>
        <v>5</v>
      </c>
      <c r="N69" t="str" cm="1">
        <f t="array" ref="N69:O69">_xlfn.XLOOKUP(A69, 'customer_feedback_2'!$A$2:$A$84, 'customer_feedback_2'!$F$2:$G$84, F69:G69)</f>
        <v>Yes</v>
      </c>
      <c r="O69" t="str">
        <v>I love the eco-friendly packaging used by the company.</v>
      </c>
    </row>
    <row r="70" spans="1:15" x14ac:dyDescent="0.35">
      <c r="A70" s="1">
        <v>29</v>
      </c>
      <c r="B70">
        <v>48</v>
      </c>
      <c r="C70" t="str">
        <v>F</v>
      </c>
      <c r="D70">
        <v>5</v>
      </c>
      <c r="E70" s="1">
        <v>5</v>
      </c>
      <c r="F70" t="str">
        <v>Yes</v>
      </c>
      <c r="G70" t="str">
        <v>I love the eco-friendly packaging used by the company.</v>
      </c>
      <c r="I70" s="1" cm="1">
        <f t="array" ref="I70:K70">_xlfn.XLOOKUP(A70, 'customer_feedback_2'!$A$2:$A$84, 'customer_feedback_2'!$A$2:$C$84, A70:C70)</f>
        <v>29</v>
      </c>
      <c r="J70">
        <v>48</v>
      </c>
      <c r="K70" t="str">
        <v>F</v>
      </c>
      <c r="L70">
        <f>MAX(MIN(_xlfn.XLOOKUP(A70, 'customer_feedback_2'!$A$2:$A$84, 'customer_feedback_2'!$D$2:$D$84, D70), 5), 1)</f>
        <v>5</v>
      </c>
      <c r="M70">
        <f>MAX(MIN(_xlfn.XLOOKUP(A70, 'customer_feedback_2'!$A$2:$A$84, 'customer_feedback_2'!$E$2:$E$84, E70), 5), 1)</f>
        <v>5</v>
      </c>
      <c r="N70" t="str" cm="1">
        <f t="array" ref="N70:O70">_xlfn.XLOOKUP(A70, 'customer_feedback_2'!$A$2:$A$84, 'customer_feedback_2'!$F$2:$G$84, F70:G70)</f>
        <v>Yes</v>
      </c>
      <c r="O70" t="str">
        <v>I love the eco-friendly packaging used by the company.</v>
      </c>
    </row>
    <row r="71" spans="1:15" x14ac:dyDescent="0.35">
      <c r="A71" s="1">
        <v>30</v>
      </c>
      <c r="B71">
        <v>40</v>
      </c>
      <c r="C71" t="str">
        <v>M</v>
      </c>
      <c r="D71">
        <v>4</v>
      </c>
      <c r="E71" s="1" t="str">
        <v>5</v>
      </c>
      <c r="F71" t="str">
        <v>Yes</v>
      </c>
      <c r="G71" t="str">
        <v>The product has helped me with my fine lines and wrinkles.</v>
      </c>
      <c r="I71" s="1" cm="1">
        <f t="array" ref="I71:K71">_xlfn.XLOOKUP(A71, 'customer_feedback_2'!$A$2:$A$84, 'customer_feedback_2'!$A$2:$C$84, A71:C71)</f>
        <v>30</v>
      </c>
      <c r="J71">
        <v>40</v>
      </c>
      <c r="K71" t="str">
        <v>M</v>
      </c>
      <c r="L71">
        <f>MAX(MIN(_xlfn.XLOOKUP(A71, 'customer_feedback_2'!$A$2:$A$84, 'customer_feedback_2'!$D$2:$D$84, D71), 5), 1)</f>
        <v>4</v>
      </c>
      <c r="M71">
        <f>MAX(MIN(_xlfn.XLOOKUP(A71, 'customer_feedback_2'!$A$2:$A$84, 'customer_feedback_2'!$E$2:$E$84, E71), 5), 1)</f>
        <v>5</v>
      </c>
      <c r="N71" t="str" cm="1">
        <f t="array" ref="N71:O71">_xlfn.XLOOKUP(A71, 'customer_feedback_2'!$A$2:$A$84, 'customer_feedback_2'!$F$2:$G$84, F71:G71)</f>
        <v>Yes</v>
      </c>
      <c r="O71" t="str">
        <v>The product has helped me with my fine lines and wrinkles.</v>
      </c>
    </row>
    <row r="72" spans="1:15" x14ac:dyDescent="0.35">
      <c r="A72" s="1">
        <v>30</v>
      </c>
      <c r="B72">
        <v>40</v>
      </c>
      <c r="C72" t="str">
        <v>M</v>
      </c>
      <c r="D72">
        <v>4</v>
      </c>
      <c r="E72" s="1">
        <v>5</v>
      </c>
      <c r="F72" t="str">
        <v>Yes</v>
      </c>
      <c r="G72" t="str">
        <v>The product has helped me with my fine lines and wrinkles.</v>
      </c>
      <c r="I72" s="1" cm="1">
        <f t="array" ref="I72:K72">_xlfn.XLOOKUP(A72, 'customer_feedback_2'!$A$2:$A$84, 'customer_feedback_2'!$A$2:$C$84, A72:C72)</f>
        <v>30</v>
      </c>
      <c r="J72">
        <v>40</v>
      </c>
      <c r="K72" t="str">
        <v>M</v>
      </c>
      <c r="L72">
        <f>MAX(MIN(_xlfn.XLOOKUP(A72, 'customer_feedback_2'!$A$2:$A$84, 'customer_feedback_2'!$D$2:$D$84, D72), 5), 1)</f>
        <v>4</v>
      </c>
      <c r="M72">
        <f>MAX(MIN(_xlfn.XLOOKUP(A72, 'customer_feedback_2'!$A$2:$A$84, 'customer_feedback_2'!$E$2:$E$84, E72), 5), 1)</f>
        <v>5</v>
      </c>
      <c r="N72" t="str" cm="1">
        <f t="array" ref="N72:O72">_xlfn.XLOOKUP(A72, 'customer_feedback_2'!$A$2:$A$84, 'customer_feedback_2'!$F$2:$G$84, F72:G72)</f>
        <v>Yes</v>
      </c>
      <c r="O72" t="str">
        <v>The product has helped me with my fine lines and wrinkles.</v>
      </c>
    </row>
    <row r="73" spans="1:15" x14ac:dyDescent="0.35">
      <c r="A73" s="1">
        <v>31</v>
      </c>
      <c r="B73">
        <v>22</v>
      </c>
      <c r="C73" t="str">
        <v>F</v>
      </c>
      <c r="D73">
        <v>3</v>
      </c>
      <c r="E73" s="1" t="str">
        <v>4</v>
      </c>
      <c r="F73" t="str">
        <v>No</v>
      </c>
      <c r="G73" t="str">
        <v>I wish the product had a longer shelf life.</v>
      </c>
      <c r="I73" s="1" cm="1">
        <f t="array" ref="I73:K73">_xlfn.XLOOKUP(A73, 'customer_feedback_2'!$A$2:$A$84, 'customer_feedback_2'!$A$2:$C$84, A73:C73)</f>
        <v>31</v>
      </c>
      <c r="J73">
        <v>22</v>
      </c>
      <c r="K73" t="str">
        <v>F</v>
      </c>
      <c r="L73">
        <f>MAX(MIN(_xlfn.XLOOKUP(A73, 'customer_feedback_2'!$A$2:$A$84, 'customer_feedback_2'!$D$2:$D$84, D73), 5), 1)</f>
        <v>3</v>
      </c>
      <c r="M73">
        <f>MAX(MIN(_xlfn.XLOOKUP(A73, 'customer_feedback_2'!$A$2:$A$84, 'customer_feedback_2'!$E$2:$E$84, E73), 5), 1)</f>
        <v>4</v>
      </c>
      <c r="N73" t="str" cm="1">
        <f t="array" ref="N73:O73">_xlfn.XLOOKUP(A73, 'customer_feedback_2'!$A$2:$A$84, 'customer_feedback_2'!$F$2:$G$84, F73:G73)</f>
        <v>No</v>
      </c>
      <c r="O73" t="str">
        <v>I wish the product had a longer shelf life.</v>
      </c>
    </row>
    <row r="74" spans="1:15" x14ac:dyDescent="0.35">
      <c r="A74" s="1">
        <v>31</v>
      </c>
      <c r="B74">
        <v>22</v>
      </c>
      <c r="C74" t="str">
        <v>F</v>
      </c>
      <c r="D74">
        <v>3</v>
      </c>
      <c r="E74" s="1">
        <v>4</v>
      </c>
      <c r="F74" t="str">
        <v>No</v>
      </c>
      <c r="G74" t="str">
        <v>I wish the product had a longer shelf life.</v>
      </c>
      <c r="I74" s="1" cm="1">
        <f t="array" ref="I74:K74">_xlfn.XLOOKUP(A74, 'customer_feedback_2'!$A$2:$A$84, 'customer_feedback_2'!$A$2:$C$84, A74:C74)</f>
        <v>31</v>
      </c>
      <c r="J74">
        <v>22</v>
      </c>
      <c r="K74" t="str">
        <v>F</v>
      </c>
      <c r="L74">
        <f>MAX(MIN(_xlfn.XLOOKUP(A74, 'customer_feedback_2'!$A$2:$A$84, 'customer_feedback_2'!$D$2:$D$84, D74), 5), 1)</f>
        <v>3</v>
      </c>
      <c r="M74">
        <f>MAX(MIN(_xlfn.XLOOKUP(A74, 'customer_feedback_2'!$A$2:$A$84, 'customer_feedback_2'!$E$2:$E$84, E74), 5), 1)</f>
        <v>4</v>
      </c>
      <c r="N74" t="str" cm="1">
        <f t="array" ref="N74:O74">_xlfn.XLOOKUP(A74, 'customer_feedback_2'!$A$2:$A$84, 'customer_feedback_2'!$F$2:$G$84, F74:G74)</f>
        <v>No</v>
      </c>
      <c r="O74" t="str">
        <v>I wish the product had a longer shelf life.</v>
      </c>
    </row>
    <row r="75" spans="1:15" x14ac:dyDescent="0.35">
      <c r="A75" s="1">
        <v>32</v>
      </c>
      <c r="B75">
        <v>27</v>
      </c>
      <c r="C75" t="str">
        <v>M</v>
      </c>
      <c r="D75">
        <v>4</v>
      </c>
      <c r="E75" s="1" t="str">
        <v>4</v>
      </c>
      <c r="F75" t="str">
        <v>Yes</v>
      </c>
      <c r="G75" t="str">
        <v>I'm happy with the customer service provided by the company.</v>
      </c>
      <c r="I75" s="1" cm="1">
        <f t="array" ref="I75:K75">_xlfn.XLOOKUP(A75, 'customer_feedback_2'!$A$2:$A$84, 'customer_feedback_2'!$A$2:$C$84, A75:C75)</f>
        <v>32</v>
      </c>
      <c r="J75">
        <v>27</v>
      </c>
      <c r="K75" t="str">
        <v>M</v>
      </c>
      <c r="L75">
        <f>MAX(MIN(_xlfn.XLOOKUP(A75, 'customer_feedback_2'!$A$2:$A$84, 'customer_feedback_2'!$D$2:$D$84, D75), 5), 1)</f>
        <v>4</v>
      </c>
      <c r="M75">
        <f>MAX(MIN(_xlfn.XLOOKUP(A75, 'customer_feedback_2'!$A$2:$A$84, 'customer_feedback_2'!$E$2:$E$84, E75), 5), 1)</f>
        <v>4</v>
      </c>
      <c r="N75" t="str" cm="1">
        <f t="array" ref="N75:O75">_xlfn.XLOOKUP(A75, 'customer_feedback_2'!$A$2:$A$84, 'customer_feedback_2'!$F$2:$G$84, F75:G75)</f>
        <v>Yes</v>
      </c>
      <c r="O75" t="str">
        <v>I'm happy with the customer service provided by the company.</v>
      </c>
    </row>
    <row r="76" spans="1:15" x14ac:dyDescent="0.35">
      <c r="A76" s="1">
        <v>32</v>
      </c>
      <c r="B76">
        <v>27</v>
      </c>
      <c r="C76" t="str">
        <v>M</v>
      </c>
      <c r="D76">
        <v>4</v>
      </c>
      <c r="E76" s="1">
        <v>4</v>
      </c>
      <c r="F76" t="str">
        <v>Yes</v>
      </c>
      <c r="G76" t="str">
        <v>I'm happy with the customer service provided by the company.</v>
      </c>
      <c r="I76" s="1" cm="1">
        <f t="array" ref="I76:K76">_xlfn.XLOOKUP(A76, 'customer_feedback_2'!$A$2:$A$84, 'customer_feedback_2'!$A$2:$C$84, A76:C76)</f>
        <v>32</v>
      </c>
      <c r="J76">
        <v>27</v>
      </c>
      <c r="K76" t="str">
        <v>M</v>
      </c>
      <c r="L76">
        <f>MAX(MIN(_xlfn.XLOOKUP(A76, 'customer_feedback_2'!$A$2:$A$84, 'customer_feedback_2'!$D$2:$D$84, D76), 5), 1)</f>
        <v>4</v>
      </c>
      <c r="M76">
        <f>MAX(MIN(_xlfn.XLOOKUP(A76, 'customer_feedback_2'!$A$2:$A$84, 'customer_feedback_2'!$E$2:$E$84, E76), 5), 1)</f>
        <v>4</v>
      </c>
      <c r="N76" t="str" cm="1">
        <f t="array" ref="N76:O76">_xlfn.XLOOKUP(A76, 'customer_feedback_2'!$A$2:$A$84, 'customer_feedback_2'!$F$2:$G$84, F76:G76)</f>
        <v>Yes</v>
      </c>
      <c r="O76" t="str">
        <v>I'm happy with the customer service provided by the company.</v>
      </c>
    </row>
    <row r="77" spans="1:15" x14ac:dyDescent="0.35">
      <c r="A77" s="1">
        <v>33</v>
      </c>
      <c r="B77">
        <v>47</v>
      </c>
      <c r="C77" t="str">
        <v>F</v>
      </c>
      <c r="D77">
        <v>2</v>
      </c>
      <c r="E77" s="1" t="str">
        <v>2</v>
      </c>
      <c r="F77" t="str">
        <v>No</v>
      </c>
      <c r="G77" t="str">
        <v>The product caused redness and irritation on my skin.</v>
      </c>
      <c r="I77" s="1" cm="1">
        <f t="array" ref="I77:K77">_xlfn.XLOOKUP(A77, 'customer_feedback_2'!$A$2:$A$84, 'customer_feedback_2'!$A$2:$C$84, A77:C77)</f>
        <v>33</v>
      </c>
      <c r="J77">
        <v>47</v>
      </c>
      <c r="K77" t="str">
        <v>F</v>
      </c>
      <c r="L77">
        <f>MAX(MIN(_xlfn.XLOOKUP(A77, 'customer_feedback_2'!$A$2:$A$84, 'customer_feedback_2'!$D$2:$D$84, D77), 5), 1)</f>
        <v>2</v>
      </c>
      <c r="M77">
        <f>MAX(MIN(_xlfn.XLOOKUP(A77, 'customer_feedback_2'!$A$2:$A$84, 'customer_feedback_2'!$E$2:$E$84, E77), 5), 1)</f>
        <v>2</v>
      </c>
      <c r="N77" t="str" cm="1">
        <f t="array" ref="N77:O77">_xlfn.XLOOKUP(A77, 'customer_feedback_2'!$A$2:$A$84, 'customer_feedback_2'!$F$2:$G$84, F77:G77)</f>
        <v>No</v>
      </c>
      <c r="O77" t="str">
        <v>The product caused redness and irritation on my skin.</v>
      </c>
    </row>
    <row r="78" spans="1:15" x14ac:dyDescent="0.35">
      <c r="A78" s="1">
        <v>33</v>
      </c>
      <c r="B78">
        <v>47</v>
      </c>
      <c r="C78" t="str">
        <v>F</v>
      </c>
      <c r="D78">
        <v>2</v>
      </c>
      <c r="E78" s="1">
        <v>2</v>
      </c>
      <c r="F78" t="str">
        <v>No</v>
      </c>
      <c r="G78" t="str">
        <v>The product caused redness and irritation on my skin.</v>
      </c>
      <c r="I78" s="1" cm="1">
        <f t="array" ref="I78:K78">_xlfn.XLOOKUP(A78, 'customer_feedback_2'!$A$2:$A$84, 'customer_feedback_2'!$A$2:$C$84, A78:C78)</f>
        <v>33</v>
      </c>
      <c r="J78">
        <v>47</v>
      </c>
      <c r="K78" t="str">
        <v>F</v>
      </c>
      <c r="L78">
        <f>MAX(MIN(_xlfn.XLOOKUP(A78, 'customer_feedback_2'!$A$2:$A$84, 'customer_feedback_2'!$D$2:$D$84, D78), 5), 1)</f>
        <v>2</v>
      </c>
      <c r="M78">
        <f>MAX(MIN(_xlfn.XLOOKUP(A78, 'customer_feedback_2'!$A$2:$A$84, 'customer_feedback_2'!$E$2:$E$84, E78), 5), 1)</f>
        <v>2</v>
      </c>
      <c r="N78" t="str" cm="1">
        <f t="array" ref="N78:O78">_xlfn.XLOOKUP(A78, 'customer_feedback_2'!$A$2:$A$84, 'customer_feedback_2'!$F$2:$G$84, F78:G78)</f>
        <v>No</v>
      </c>
      <c r="O78" t="str">
        <v>The product caused redness and irritation on my skin.</v>
      </c>
    </row>
    <row r="79" spans="1:15" x14ac:dyDescent="0.35">
      <c r="A79" s="1">
        <v>34</v>
      </c>
      <c r="B79">
        <v>33</v>
      </c>
      <c r="C79" t="str">
        <v>M</v>
      </c>
      <c r="D79">
        <v>5</v>
      </c>
      <c r="E79" s="1" t="str">
        <v>4</v>
      </c>
      <c r="F79" t="str">
        <v>Yes</v>
      </c>
      <c r="G79" t="str">
        <v>The product exceeded my expectations.</v>
      </c>
      <c r="I79" s="1" cm="1">
        <f t="array" ref="I79:K79">_xlfn.XLOOKUP(A79, 'customer_feedback_2'!$A$2:$A$84, 'customer_feedback_2'!$A$2:$C$84, A79:C79)</f>
        <v>34</v>
      </c>
      <c r="J79">
        <v>33</v>
      </c>
      <c r="K79" t="str">
        <v>M</v>
      </c>
      <c r="L79">
        <f>MAX(MIN(_xlfn.XLOOKUP(A79, 'customer_feedback_2'!$A$2:$A$84, 'customer_feedback_2'!$D$2:$D$84, D79), 5), 1)</f>
        <v>5</v>
      </c>
      <c r="M79">
        <f>MAX(MIN(_xlfn.XLOOKUP(A79, 'customer_feedback_2'!$A$2:$A$84, 'customer_feedback_2'!$E$2:$E$84, E79), 5), 1)</f>
        <v>4</v>
      </c>
      <c r="N79" t="str" cm="1">
        <f t="array" ref="N79:O79">_xlfn.XLOOKUP(A79, 'customer_feedback_2'!$A$2:$A$84, 'customer_feedback_2'!$F$2:$G$84, F79:G79)</f>
        <v>Yes</v>
      </c>
      <c r="O79" t="str">
        <v>The product exceeded my expectations.</v>
      </c>
    </row>
    <row r="80" spans="1:15" x14ac:dyDescent="0.35">
      <c r="A80" s="1">
        <v>34</v>
      </c>
      <c r="B80">
        <v>33</v>
      </c>
      <c r="C80" t="str">
        <v>M</v>
      </c>
      <c r="D80">
        <v>5</v>
      </c>
      <c r="E80" s="1">
        <v>4</v>
      </c>
      <c r="F80" t="str">
        <v>Yes</v>
      </c>
      <c r="G80" t="str">
        <v>The product exceeded my expectations.</v>
      </c>
      <c r="I80" s="1" cm="1">
        <f t="array" ref="I80:K80">_xlfn.XLOOKUP(A80, 'customer_feedback_2'!$A$2:$A$84, 'customer_feedback_2'!$A$2:$C$84, A80:C80)</f>
        <v>34</v>
      </c>
      <c r="J80">
        <v>33</v>
      </c>
      <c r="K80" t="str">
        <v>M</v>
      </c>
      <c r="L80">
        <f>MAX(MIN(_xlfn.XLOOKUP(A80, 'customer_feedback_2'!$A$2:$A$84, 'customer_feedback_2'!$D$2:$D$84, D80), 5), 1)</f>
        <v>5</v>
      </c>
      <c r="M80">
        <f>MAX(MIN(_xlfn.XLOOKUP(A80, 'customer_feedback_2'!$A$2:$A$84, 'customer_feedback_2'!$E$2:$E$84, E80), 5), 1)</f>
        <v>4</v>
      </c>
      <c r="N80" t="str" cm="1">
        <f t="array" ref="N80:O80">_xlfn.XLOOKUP(A80, 'customer_feedback_2'!$A$2:$A$84, 'customer_feedback_2'!$F$2:$G$84, F80:G80)</f>
        <v>Yes</v>
      </c>
      <c r="O80" t="str">
        <v>The product exceeded my expectations.</v>
      </c>
    </row>
    <row r="81" spans="1:15" x14ac:dyDescent="0.35">
      <c r="A81" s="1">
        <v>35</v>
      </c>
      <c r="B81">
        <v>24</v>
      </c>
      <c r="C81" t="str">
        <v>M</v>
      </c>
      <c r="D81">
        <v>6</v>
      </c>
      <c r="E81" s="1" t="str">
        <v>7</v>
      </c>
      <c r="F81" t="str">
        <v>Yes</v>
      </c>
      <c r="G81" t="str">
        <v>Great product and excellent service</v>
      </c>
      <c r="I81" s="1" cm="1">
        <f t="array" ref="I81:K81">_xlfn.XLOOKUP(A81, 'customer_feedback_2'!$A$2:$A$84, 'customer_feedback_2'!$A$2:$C$84, A81:C81)</f>
        <v>35</v>
      </c>
      <c r="J81">
        <v>24</v>
      </c>
      <c r="K81" t="str">
        <v>M</v>
      </c>
      <c r="L81">
        <f>MAX(MIN(_xlfn.XLOOKUP(A81, 'customer_feedback_2'!$A$2:$A$84, 'customer_feedback_2'!$D$2:$D$84, D81), 5), 1)</f>
        <v>5</v>
      </c>
      <c r="M81">
        <f>MAX(MIN(_xlfn.XLOOKUP(A81, 'customer_feedback_2'!$A$2:$A$84, 'customer_feedback_2'!$E$2:$E$84, E81), 5), 1)</f>
        <v>5</v>
      </c>
      <c r="N81" t="str" cm="1">
        <f t="array" ref="N81:O81">_xlfn.XLOOKUP(A81, 'customer_feedback_2'!$A$2:$A$84, 'customer_feedback_2'!$F$2:$G$84, F81:G81)</f>
        <v>Yes</v>
      </c>
      <c r="O81" t="str">
        <v>Great product and excellent service</v>
      </c>
    </row>
    <row r="82" spans="1:15" x14ac:dyDescent="0.35">
      <c r="A82" s="1">
        <v>35</v>
      </c>
      <c r="B82">
        <v>24</v>
      </c>
      <c r="C82" t="str">
        <v>M</v>
      </c>
      <c r="D82">
        <v>6</v>
      </c>
      <c r="E82" s="1">
        <v>7</v>
      </c>
      <c r="F82" t="str">
        <v>Yes</v>
      </c>
      <c r="G82" t="str">
        <v>Great product and excellent service</v>
      </c>
      <c r="I82" s="1" cm="1">
        <f t="array" ref="I82:K82">_xlfn.XLOOKUP(A82, 'customer_feedback_2'!$A$2:$A$84, 'customer_feedback_2'!$A$2:$C$84, A82:C82)</f>
        <v>35</v>
      </c>
      <c r="J82">
        <v>24</v>
      </c>
      <c r="K82" t="str">
        <v>M</v>
      </c>
      <c r="L82">
        <f>MAX(MIN(_xlfn.XLOOKUP(A82, 'customer_feedback_2'!$A$2:$A$84, 'customer_feedback_2'!$D$2:$D$84, D82), 5), 1)</f>
        <v>5</v>
      </c>
      <c r="M82">
        <f>MAX(MIN(_xlfn.XLOOKUP(A82, 'customer_feedback_2'!$A$2:$A$84, 'customer_feedback_2'!$E$2:$E$84, E82), 5), 1)</f>
        <v>5</v>
      </c>
      <c r="N82" t="str" cm="1">
        <f t="array" ref="N82:O82">_xlfn.XLOOKUP(A82, 'customer_feedback_2'!$A$2:$A$84, 'customer_feedback_2'!$F$2:$G$84, F82:G82)</f>
        <v>Yes</v>
      </c>
      <c r="O82" t="str">
        <v>Great product and excellent service</v>
      </c>
    </row>
    <row r="83" spans="1:15" x14ac:dyDescent="0.35">
      <c r="A83" s="1">
        <v>36</v>
      </c>
      <c r="B83">
        <v>27</v>
      </c>
      <c r="C83" t="str">
        <v>F</v>
      </c>
      <c r="D83">
        <v>2</v>
      </c>
      <c r="E83" s="1" t="str">
        <v>2</v>
      </c>
      <c r="F83" t="str">
        <v>No</v>
      </c>
      <c r="G83" t="str">
        <v>The product arrived damaged</v>
      </c>
      <c r="I83" s="1" cm="1">
        <f t="array" ref="I83:K83">_xlfn.XLOOKUP(A83, 'customer_feedback_2'!$A$2:$A$84, 'customer_feedback_2'!$A$2:$C$84, A83:C83)</f>
        <v>36</v>
      </c>
      <c r="J83">
        <v>27</v>
      </c>
      <c r="K83" t="str">
        <v>F</v>
      </c>
      <c r="L83">
        <f>MAX(MIN(_xlfn.XLOOKUP(A83, 'customer_feedback_2'!$A$2:$A$84, 'customer_feedback_2'!$D$2:$D$84, D83), 5), 1)</f>
        <v>2</v>
      </c>
      <c r="M83">
        <f>MAX(MIN(_xlfn.XLOOKUP(A83, 'customer_feedback_2'!$A$2:$A$84, 'customer_feedback_2'!$E$2:$E$84, E83), 5), 1)</f>
        <v>2</v>
      </c>
      <c r="N83" t="str" cm="1">
        <f t="array" ref="N83:O83">_xlfn.XLOOKUP(A83, 'customer_feedback_2'!$A$2:$A$84, 'customer_feedback_2'!$F$2:$G$84, F83:G83)</f>
        <v>No</v>
      </c>
      <c r="O83" t="str">
        <v>The product arrived damaged</v>
      </c>
    </row>
    <row r="84" spans="1:15" x14ac:dyDescent="0.35">
      <c r="A84" s="1">
        <v>36</v>
      </c>
      <c r="B84">
        <v>27</v>
      </c>
      <c r="C84" t="str">
        <v>F</v>
      </c>
      <c r="D84">
        <v>2</v>
      </c>
      <c r="E84" s="1">
        <v>2</v>
      </c>
      <c r="F84" t="str">
        <v>No</v>
      </c>
      <c r="G84" t="str">
        <v>The product arrived damaged</v>
      </c>
      <c r="I84" s="1" cm="1">
        <f t="array" ref="I84:K84">_xlfn.XLOOKUP(A84, 'customer_feedback_2'!$A$2:$A$84, 'customer_feedback_2'!$A$2:$C$84, A84:C84)</f>
        <v>36</v>
      </c>
      <c r="J84">
        <v>27</v>
      </c>
      <c r="K84" t="str">
        <v>F</v>
      </c>
      <c r="L84">
        <f>MAX(MIN(_xlfn.XLOOKUP(A84, 'customer_feedback_2'!$A$2:$A$84, 'customer_feedback_2'!$D$2:$D$84, D84), 5), 1)</f>
        <v>2</v>
      </c>
      <c r="M84">
        <f>MAX(MIN(_xlfn.XLOOKUP(A84, 'customer_feedback_2'!$A$2:$A$84, 'customer_feedback_2'!$E$2:$E$84, E84), 5), 1)</f>
        <v>2</v>
      </c>
      <c r="N84" t="str" cm="1">
        <f t="array" ref="N84:O84">_xlfn.XLOOKUP(A84, 'customer_feedback_2'!$A$2:$A$84, 'customer_feedback_2'!$F$2:$G$84, F84:G84)</f>
        <v>No</v>
      </c>
      <c r="O84" t="str">
        <v>The product arrived damaged</v>
      </c>
    </row>
    <row r="85" spans="1:15" x14ac:dyDescent="0.35">
      <c r="A85" s="1">
        <v>2000</v>
      </c>
      <c r="B85">
        <v>22</v>
      </c>
      <c r="C85" t="str">
        <v>M</v>
      </c>
      <c r="D85">
        <v>2</v>
      </c>
      <c r="E85" s="1" t="str">
        <v>3</v>
      </c>
      <c r="F85" t="str">
        <v>No</v>
      </c>
      <c r="G85" t="str">
        <v>The product caused an allergic reaction on my skin.</v>
      </c>
      <c r="I85" s="1" cm="1">
        <f t="array" ref="I85:K85">_xlfn.XLOOKUP(G85, 'customer_feedback_2'!$G$2:$G$85, 'customer_feedback_2'!$A$2:$C$85, A85:C85)</f>
        <v>10</v>
      </c>
      <c r="J85">
        <v>22</v>
      </c>
      <c r="K85" t="str">
        <v>M</v>
      </c>
      <c r="L85">
        <f>MAX(MIN(_xlfn.XLOOKUP(G85, 'customer_feedback_2'!$G$2:$G$85, 'customer_feedback_2'!$D$2:$D$85, D85), 5), 1)</f>
        <v>2</v>
      </c>
      <c r="M85">
        <f>MAX(MIN(_xlfn.XLOOKUP(G85, 'customer_feedback_2'!$G$2:$G$85, 'customer_feedback_2'!$E$2:$E$85, E85), 5), 1)</f>
        <v>3</v>
      </c>
      <c r="N85" t="str" cm="1">
        <f t="array" ref="N85:O85">_xlfn.XLOOKUP(G85, 'customer_feedback_2'!$G$2:$G$85, 'customer_feedback_2'!$F$2:$G$85, F85:G85)</f>
        <v>No</v>
      </c>
      <c r="O85" t="str">
        <v>The product caused an allergic reaction on my skin.</v>
      </c>
    </row>
    <row r="86" spans="1:15" x14ac:dyDescent="0.35">
      <c r="A86" s="1">
        <v>0</v>
      </c>
      <c r="B86">
        <v>0</v>
      </c>
      <c r="C86">
        <v>0</v>
      </c>
      <c r="D86">
        <v>0</v>
      </c>
      <c r="E86" s="1">
        <v>0</v>
      </c>
      <c r="F86">
        <v>0</v>
      </c>
      <c r="G86">
        <v>0</v>
      </c>
    </row>
  </sheetData>
  <mergeCells count="2">
    <mergeCell ref="A1:G1"/>
    <mergeCell ref="I1:O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DAE5-9B6E-40E7-8973-5D8FA714774E}">
  <sheetPr codeName="Sheet6"/>
  <dimension ref="A1:N500"/>
  <sheetViews>
    <sheetView workbookViewId="0">
      <pane ySplit="1" topLeftCell="A2" activePane="bottomLeft" state="frozen"/>
      <selection pane="bottomLeft" activeCell="L8" sqref="L8"/>
    </sheetView>
  </sheetViews>
  <sheetFormatPr defaultRowHeight="14.5" x14ac:dyDescent="0.35"/>
  <cols>
    <col min="1" max="1" width="11.453125" style="1" customWidth="1"/>
    <col min="2" max="2" width="3.7265625" style="1" customWidth="1"/>
    <col min="3" max="3" width="6.6328125" style="2" customWidth="1"/>
    <col min="4" max="4" width="13.453125" style="1" customWidth="1"/>
    <col min="5" max="5" width="12.453125" style="1" customWidth="1"/>
    <col min="6" max="6" width="11" style="2" customWidth="1"/>
    <col min="7" max="7" width="62.6328125" style="2" customWidth="1"/>
    <col min="8" max="8" width="19" customWidth="1"/>
    <col min="9" max="9" width="9.6328125" customWidth="1"/>
    <col min="10" max="10" width="17.453125" customWidth="1"/>
    <col min="11" max="11" width="8.7265625" style="1"/>
    <col min="12" max="12" width="11.26953125" customWidth="1"/>
    <col min="13" max="13" width="18.54296875" customWidth="1"/>
  </cols>
  <sheetData>
    <row r="1" spans="1:14" s="1" customFormat="1" x14ac:dyDescent="0.35">
      <c r="A1" s="7" t="str" cm="1">
        <f t="array" ref="A1:G1">Append1[#Headers]</f>
        <v>customer_id</v>
      </c>
      <c r="B1" s="7" t="str">
        <v>age</v>
      </c>
      <c r="C1" s="8" t="str">
        <v>gender</v>
      </c>
      <c r="D1" s="7" t="str">
        <v>product_rating</v>
      </c>
      <c r="E1" s="7" t="str">
        <v>service_rating</v>
      </c>
      <c r="F1" s="8" t="str">
        <v>recommend</v>
      </c>
      <c r="G1" s="8" t="str">
        <v>feedback</v>
      </c>
      <c r="H1" s="7" t="s">
        <v>91</v>
      </c>
      <c r="I1" s="7" t="s">
        <v>97</v>
      </c>
      <c r="J1" s="7" t="s">
        <v>98</v>
      </c>
      <c r="L1" s="43" t="s">
        <v>99</v>
      </c>
      <c r="M1" s="43" t="s">
        <v>100</v>
      </c>
    </row>
    <row r="2" spans="1:14" x14ac:dyDescent="0.35">
      <c r="A2" s="1" cm="1">
        <f t="array" ref="A2:G37">_xlfn.UNIQUE(cleaned_data!I3:O85)</f>
        <v>1</v>
      </c>
      <c r="B2" s="1">
        <v>25</v>
      </c>
      <c r="C2" s="2" t="str">
        <v>F</v>
      </c>
      <c r="D2" s="1">
        <v>4</v>
      </c>
      <c r="E2" s="1">
        <v>5</v>
      </c>
      <c r="F2" s="2" t="str">
        <v>Yes</v>
      </c>
      <c r="G2" s="2" t="str">
        <v>I love the natural ingredients used in the products.</v>
      </c>
      <c r="H2" t="b">
        <f t="shared" ref="H2:H37" si="0">F2 = "Yes"</f>
        <v>1</v>
      </c>
      <c r="I2" t="str" cm="1">
        <f t="array" ref="I2:I500">_xlfn.MAP(B2:B500,_xlfn.LAMBDA(_xlpm.age,_xlfn.IFS(_xlpm.age&gt;64,L6,_xlpm.age&gt;54,L5,_xlpm.age&gt;34,L4,_xlpm.age&gt;24,L3,_xlpm.age&gt;15,L2,ISBLANK(_xlpm.age),"")))</f>
        <v>25-34</v>
      </c>
      <c r="J2" cm="1">
        <f t="array" ref="J2:J500">_xlfn.MAP(I2:I500, _xlfn.LAMBDA(_xlpm.element, _xlfn.XLOOKUP(_xlpm.element, L2:L6, M2:M6, "")))</f>
        <v>2</v>
      </c>
      <c r="L2" t="s">
        <v>95</v>
      </c>
      <c r="M2">
        <v>1</v>
      </c>
    </row>
    <row r="3" spans="1:14" x14ac:dyDescent="0.35">
      <c r="A3" s="1">
        <v>2</v>
      </c>
      <c r="B3" s="1">
        <v>37</v>
      </c>
      <c r="C3" s="2" t="str">
        <v>M</v>
      </c>
      <c r="D3" s="1">
        <v>3</v>
      </c>
      <c r="E3" s="1">
        <v>3</v>
      </c>
      <c r="F3" s="2" t="str">
        <v>No</v>
      </c>
      <c r="G3" s="2" t="str">
        <v>The product didn't work for me as expected.</v>
      </c>
      <c r="H3" t="b">
        <f t="shared" si="0"/>
        <v>0</v>
      </c>
      <c r="I3" t="str">
        <v>35-54</v>
      </c>
      <c r="J3">
        <v>3</v>
      </c>
      <c r="L3" t="s">
        <v>92</v>
      </c>
      <c r="M3">
        <v>2</v>
      </c>
    </row>
    <row r="4" spans="1:14" x14ac:dyDescent="0.35">
      <c r="A4" s="1">
        <v>3</v>
      </c>
      <c r="B4" s="1">
        <v>42</v>
      </c>
      <c r="C4" s="2" t="str">
        <v>F</v>
      </c>
      <c r="D4" s="1">
        <v>5</v>
      </c>
      <c r="E4" s="1">
        <v>4</v>
      </c>
      <c r="F4" s="2" t="str">
        <v>Yes</v>
      </c>
      <c r="G4" s="2" t="str">
        <v>I've been a loyal customer for years and I love the products.</v>
      </c>
      <c r="H4" t="b">
        <f t="shared" si="0"/>
        <v>1</v>
      </c>
      <c r="I4" t="str">
        <v>35-54</v>
      </c>
      <c r="J4">
        <v>3</v>
      </c>
      <c r="L4" t="s">
        <v>93</v>
      </c>
      <c r="M4">
        <v>3</v>
      </c>
    </row>
    <row r="5" spans="1:14" x14ac:dyDescent="0.35">
      <c r="A5" s="1">
        <v>4</v>
      </c>
      <c r="B5" s="1">
        <v>28</v>
      </c>
      <c r="C5" s="2" t="str">
        <v>F</v>
      </c>
      <c r="D5" s="1">
        <v>4</v>
      </c>
      <c r="E5" s="1">
        <v>5</v>
      </c>
      <c r="F5" s="2" t="str">
        <v>Yes</v>
      </c>
      <c r="G5" s="2" t="str">
        <v>The customer service is amazing!</v>
      </c>
      <c r="H5" t="b">
        <f t="shared" si="0"/>
        <v>1</v>
      </c>
      <c r="I5" t="str">
        <v>25-34</v>
      </c>
      <c r="J5">
        <v>2</v>
      </c>
      <c r="L5" t="s">
        <v>94</v>
      </c>
      <c r="M5">
        <v>4</v>
      </c>
    </row>
    <row r="6" spans="1:14" x14ac:dyDescent="0.35">
      <c r="A6" s="1">
        <v>5</v>
      </c>
      <c r="B6" s="1">
        <v>33</v>
      </c>
      <c r="C6" s="2" t="str">
        <v>M</v>
      </c>
      <c r="D6" s="1">
        <v>2</v>
      </c>
      <c r="E6" s="1">
        <v>2</v>
      </c>
      <c r="F6" s="2" t="str">
        <v>No</v>
      </c>
      <c r="G6" s="2" t="str">
        <v>I was disappointed with the quality of the product.</v>
      </c>
      <c r="H6" t="b">
        <f t="shared" si="0"/>
        <v>0</v>
      </c>
      <c r="I6" t="str">
        <v>25-34</v>
      </c>
      <c r="J6">
        <v>2</v>
      </c>
      <c r="K6" s="26"/>
      <c r="L6" s="26" t="s">
        <v>96</v>
      </c>
      <c r="M6">
        <v>5</v>
      </c>
    </row>
    <row r="7" spans="1:14" x14ac:dyDescent="0.35">
      <c r="A7" s="1">
        <v>6</v>
      </c>
      <c r="B7" s="1">
        <v>19</v>
      </c>
      <c r="C7" s="2" t="str">
        <v>F</v>
      </c>
      <c r="D7" s="1">
        <v>5</v>
      </c>
      <c r="E7" s="1">
        <v>5</v>
      </c>
      <c r="F7" s="2" t="str">
        <v>Yes</v>
      </c>
      <c r="G7" s="2" t="str">
        <v>I'm impressed with the effectiveness of the products.</v>
      </c>
      <c r="H7" t="b">
        <f t="shared" si="0"/>
        <v>1</v>
      </c>
      <c r="I7" t="str">
        <v>16-24</v>
      </c>
      <c r="J7">
        <v>1</v>
      </c>
    </row>
    <row r="8" spans="1:14" x14ac:dyDescent="0.35">
      <c r="A8" s="1">
        <v>7</v>
      </c>
      <c r="B8" s="1">
        <v>45</v>
      </c>
      <c r="C8" s="2" t="str">
        <v>M</v>
      </c>
      <c r="D8" s="1">
        <v>4</v>
      </c>
      <c r="E8" s="1">
        <v>4</v>
      </c>
      <c r="F8" s="2" t="str">
        <v>Yes</v>
      </c>
      <c r="G8" s="2" t="str">
        <v>The pricing could be more competitive.</v>
      </c>
      <c r="H8" t="b">
        <f t="shared" si="0"/>
        <v>1</v>
      </c>
      <c r="I8" t="str">
        <v>35-54</v>
      </c>
      <c r="J8">
        <v>3</v>
      </c>
    </row>
    <row r="9" spans="1:14" x14ac:dyDescent="0.35">
      <c r="A9" s="1">
        <v>8</v>
      </c>
      <c r="B9" s="1">
        <v>31</v>
      </c>
      <c r="C9" s="2" t="str">
        <v>F</v>
      </c>
      <c r="D9" s="1">
        <v>3</v>
      </c>
      <c r="E9" s="1">
        <v>3</v>
      </c>
      <c r="F9" s="2" t="str">
        <v>No</v>
      </c>
      <c r="G9" s="2" t="str">
        <v>I didn't see any improvement in my skin after using the product.</v>
      </c>
      <c r="H9" t="b">
        <f t="shared" si="0"/>
        <v>0</v>
      </c>
      <c r="I9" t="str">
        <v>25-34</v>
      </c>
      <c r="J9">
        <v>2</v>
      </c>
      <c r="N9" s="27"/>
    </row>
    <row r="10" spans="1:14" x14ac:dyDescent="0.35">
      <c r="A10" s="1">
        <v>9</v>
      </c>
      <c r="B10" s="1">
        <v>56</v>
      </c>
      <c r="C10" s="2" t="str">
        <v>F</v>
      </c>
      <c r="D10" s="1">
        <v>4</v>
      </c>
      <c r="E10" s="1">
        <v>4</v>
      </c>
      <c r="F10" s="2" t="str">
        <v>Yes</v>
      </c>
      <c r="G10" s="2" t="str">
        <v>The packaging is beautiful and the products are effective.</v>
      </c>
      <c r="H10" t="b">
        <f t="shared" si="0"/>
        <v>1</v>
      </c>
      <c r="I10" t="str">
        <v>55-64</v>
      </c>
      <c r="J10">
        <v>4</v>
      </c>
    </row>
    <row r="11" spans="1:14" x14ac:dyDescent="0.35">
      <c r="A11" s="1">
        <v>10</v>
      </c>
      <c r="B11" s="1">
        <v>22</v>
      </c>
      <c r="C11" s="2" t="str">
        <v>M</v>
      </c>
      <c r="D11" s="1">
        <v>2</v>
      </c>
      <c r="E11" s="1">
        <v>3</v>
      </c>
      <c r="F11" s="2" t="str">
        <v>No</v>
      </c>
      <c r="G11" s="2" t="str">
        <v>The product caused an allergic reaction on my skin.</v>
      </c>
      <c r="H11" t="b">
        <f t="shared" si="0"/>
        <v>0</v>
      </c>
      <c r="I11" t="str">
        <v>16-24</v>
      </c>
      <c r="J11">
        <v>1</v>
      </c>
    </row>
    <row r="12" spans="1:14" x14ac:dyDescent="0.35">
      <c r="A12" s="1">
        <v>11</v>
      </c>
      <c r="B12" s="1">
        <v>29</v>
      </c>
      <c r="C12" s="2" t="str">
        <v>F</v>
      </c>
      <c r="D12" s="1">
        <v>5</v>
      </c>
      <c r="E12" s="1">
        <v>5</v>
      </c>
      <c r="F12" s="2" t="str">
        <v>Yes</v>
      </c>
      <c r="G12" s="2" t="str">
        <v>I recommend this company to all my friends and family.</v>
      </c>
      <c r="H12" t="b">
        <f t="shared" si="0"/>
        <v>1</v>
      </c>
      <c r="I12" t="str">
        <v>25-34</v>
      </c>
      <c r="J12">
        <v>2</v>
      </c>
    </row>
    <row r="13" spans="1:14" x14ac:dyDescent="0.35">
      <c r="A13" s="1">
        <v>12</v>
      </c>
      <c r="B13" s="1">
        <v>38</v>
      </c>
      <c r="C13" s="2" t="str">
        <v>M</v>
      </c>
      <c r="D13" s="1">
        <v>4</v>
      </c>
      <c r="E13" s="1">
        <v>4</v>
      </c>
      <c r="F13" s="2" t="str">
        <v>Yes</v>
      </c>
      <c r="G13" s="2" t="str">
        <v>The product has helped me manage my acne.</v>
      </c>
      <c r="H13" t="b">
        <f t="shared" si="0"/>
        <v>1</v>
      </c>
      <c r="I13" t="str">
        <v>35-54</v>
      </c>
      <c r="J13">
        <v>3</v>
      </c>
    </row>
    <row r="14" spans="1:14" x14ac:dyDescent="0.35">
      <c r="A14" s="1">
        <v>13</v>
      </c>
      <c r="B14" s="1">
        <v>27</v>
      </c>
      <c r="C14" s="2" t="str">
        <v>F</v>
      </c>
      <c r="D14" s="1">
        <v>3</v>
      </c>
      <c r="E14" s="1">
        <v>2</v>
      </c>
      <c r="F14" s="2" t="str">
        <v>No</v>
      </c>
      <c r="G14" s="2" t="str">
        <v>I had trouble getting in touch with customer service.</v>
      </c>
      <c r="H14" t="b">
        <f t="shared" si="0"/>
        <v>0</v>
      </c>
      <c r="I14" t="str">
        <v>25-34</v>
      </c>
      <c r="J14">
        <v>2</v>
      </c>
    </row>
    <row r="15" spans="1:14" x14ac:dyDescent="0.35">
      <c r="A15" s="1">
        <v>14</v>
      </c>
      <c r="B15" s="1">
        <v>41</v>
      </c>
      <c r="C15" s="2" t="str">
        <v>M</v>
      </c>
      <c r="D15" s="1">
        <v>4</v>
      </c>
      <c r="E15" s="1">
        <v>5</v>
      </c>
      <c r="F15" s="2" t="str">
        <v>Yes</v>
      </c>
      <c r="G15" s="2" t="str">
        <v>The website is easy to use and the products are high quality.</v>
      </c>
      <c r="H15" t="b">
        <f t="shared" si="0"/>
        <v>1</v>
      </c>
      <c r="I15" t="str">
        <v>35-54</v>
      </c>
      <c r="J15">
        <v>3</v>
      </c>
    </row>
    <row r="16" spans="1:14" x14ac:dyDescent="0.35">
      <c r="A16" s="1">
        <v>15</v>
      </c>
      <c r="B16" s="1">
        <v>24</v>
      </c>
      <c r="C16" s="2" t="str">
        <v>F</v>
      </c>
      <c r="D16" s="1">
        <v>3</v>
      </c>
      <c r="E16" s="1">
        <v>4</v>
      </c>
      <c r="F16" s="2" t="str">
        <v>No</v>
      </c>
      <c r="G16" s="2" t="str">
        <v>I wish there were more product options available.</v>
      </c>
      <c r="H16" t="b">
        <f t="shared" si="0"/>
        <v>0</v>
      </c>
      <c r="I16" t="str">
        <v>16-24</v>
      </c>
      <c r="J16">
        <v>1</v>
      </c>
    </row>
    <row r="17" spans="1:10" x14ac:dyDescent="0.35">
      <c r="A17" s="1">
        <v>16</v>
      </c>
      <c r="B17" s="1">
        <v>34</v>
      </c>
      <c r="C17" s="2" t="str">
        <v>M</v>
      </c>
      <c r="D17" s="1">
        <v>5</v>
      </c>
      <c r="E17" s="1">
        <v>5</v>
      </c>
      <c r="F17" s="2" t="str">
        <v>Yes</v>
      </c>
      <c r="G17" s="2" t="str">
        <v>I've never been disappointed with any product from this company.</v>
      </c>
      <c r="H17" t="b">
        <f t="shared" si="0"/>
        <v>1</v>
      </c>
      <c r="I17" t="str">
        <v>25-34</v>
      </c>
      <c r="J17">
        <v>2</v>
      </c>
    </row>
    <row r="18" spans="1:10" x14ac:dyDescent="0.35">
      <c r="A18" s="1">
        <v>17</v>
      </c>
      <c r="B18" s="1">
        <v>26</v>
      </c>
      <c r="C18" s="2" t="str">
        <v>F</v>
      </c>
      <c r="D18" s="1">
        <v>4</v>
      </c>
      <c r="E18" s="1">
        <v>3</v>
      </c>
      <c r="F18" s="2" t="str">
        <v>Yes</v>
      </c>
      <c r="G18" s="2" t="str">
        <v>The delivery was quick and the product was well-packaged.</v>
      </c>
      <c r="H18" t="b">
        <f t="shared" si="0"/>
        <v>1</v>
      </c>
      <c r="I18" t="str">
        <v>25-34</v>
      </c>
      <c r="J18">
        <v>2</v>
      </c>
    </row>
    <row r="19" spans="1:10" x14ac:dyDescent="0.35">
      <c r="A19" s="1">
        <v>18</v>
      </c>
      <c r="B19" s="1">
        <v>39</v>
      </c>
      <c r="C19" s="2" t="str">
        <v>M</v>
      </c>
      <c r="D19" s="1">
        <v>3</v>
      </c>
      <c r="E19" s="1">
        <v>4</v>
      </c>
      <c r="F19" s="2" t="str">
        <v>No</v>
      </c>
      <c r="G19" s="2" t="str">
        <v>The product didn't work for me.</v>
      </c>
      <c r="H19" t="b">
        <f t="shared" si="0"/>
        <v>0</v>
      </c>
      <c r="I19" t="str">
        <v>35-54</v>
      </c>
      <c r="J19">
        <v>3</v>
      </c>
    </row>
    <row r="20" spans="1:10" x14ac:dyDescent="0.35">
      <c r="A20" s="1">
        <v>19</v>
      </c>
      <c r="B20" s="1">
        <v>30</v>
      </c>
      <c r="C20" s="2" t="str">
        <v>F</v>
      </c>
      <c r="D20" s="1">
        <v>4</v>
      </c>
      <c r="E20" s="1">
        <v>5</v>
      </c>
      <c r="F20" s="2" t="str">
        <v>Yes</v>
      </c>
      <c r="G20" s="2" t="str">
        <v>I'm very happy with the results of the product.</v>
      </c>
      <c r="H20" t="b">
        <f t="shared" si="0"/>
        <v>1</v>
      </c>
      <c r="I20" t="str">
        <v>25-34</v>
      </c>
      <c r="J20">
        <v>2</v>
      </c>
    </row>
    <row r="21" spans="1:10" x14ac:dyDescent="0.35">
      <c r="A21" s="1">
        <v>20</v>
      </c>
      <c r="B21" s="1">
        <v>23</v>
      </c>
      <c r="C21" s="2" t="str">
        <v>M</v>
      </c>
      <c r="D21" s="1">
        <v>5</v>
      </c>
      <c r="E21" s="1">
        <v>5</v>
      </c>
      <c r="F21" s="2" t="str">
        <v>Yes</v>
      </c>
      <c r="G21" s="2" t="str">
        <v>I love the scent of the products and they work well on my skin.</v>
      </c>
      <c r="H21" t="b">
        <f t="shared" si="0"/>
        <v>1</v>
      </c>
      <c r="I21" t="str">
        <v>16-24</v>
      </c>
      <c r="J21">
        <v>1</v>
      </c>
    </row>
    <row r="22" spans="1:10" x14ac:dyDescent="0.35">
      <c r="A22" s="1">
        <v>21</v>
      </c>
      <c r="B22" s="1">
        <v>32</v>
      </c>
      <c r="C22" s="2" t="str">
        <v>F</v>
      </c>
      <c r="D22" s="1">
        <v>3</v>
      </c>
      <c r="E22" s="1">
        <v>3</v>
      </c>
      <c r="F22" s="2" t="str">
        <v>No</v>
      </c>
      <c r="G22" s="2" t="str">
        <v>I found the product to be too expensive.</v>
      </c>
      <c r="H22" t="b">
        <f t="shared" si="0"/>
        <v>0</v>
      </c>
      <c r="I22" t="str">
        <v>25-34</v>
      </c>
      <c r="J22">
        <v>2</v>
      </c>
    </row>
    <row r="23" spans="1:10" x14ac:dyDescent="0.35">
      <c r="A23" s="1">
        <v>22</v>
      </c>
      <c r="B23" s="1">
        <v>43</v>
      </c>
      <c r="C23" s="2" t="str">
        <v>M</v>
      </c>
      <c r="D23" s="1">
        <v>2</v>
      </c>
      <c r="E23" s="1">
        <v>1</v>
      </c>
      <c r="F23" s="2" t="str">
        <v>No</v>
      </c>
      <c r="G23" s="2" t="str">
        <v>The product caused a rash on my skin.</v>
      </c>
      <c r="H23" t="b">
        <f t="shared" si="0"/>
        <v>0</v>
      </c>
      <c r="I23" t="str">
        <v>35-54</v>
      </c>
      <c r="J23">
        <v>3</v>
      </c>
    </row>
    <row r="24" spans="1:10" x14ac:dyDescent="0.35">
      <c r="A24" s="1">
        <v>23</v>
      </c>
      <c r="B24" s="1">
        <v>21</v>
      </c>
      <c r="C24" s="2" t="str">
        <v>F</v>
      </c>
      <c r="D24" s="1">
        <v>5</v>
      </c>
      <c r="E24" s="1">
        <v>5</v>
      </c>
      <c r="F24" s="2" t="str">
        <v>Yes</v>
      </c>
      <c r="G24" s="2" t="str">
        <v>I can't imagine using any other beauty products.</v>
      </c>
      <c r="H24" t="b">
        <f t="shared" si="0"/>
        <v>1</v>
      </c>
      <c r="I24" t="str">
        <v>16-24</v>
      </c>
      <c r="J24">
        <v>1</v>
      </c>
    </row>
    <row r="25" spans="1:10" x14ac:dyDescent="0.35">
      <c r="A25" s="1">
        <v>24</v>
      </c>
      <c r="B25" s="1">
        <v>35</v>
      </c>
      <c r="C25" s="2" t="str">
        <v>M</v>
      </c>
      <c r="D25" s="1">
        <v>4</v>
      </c>
      <c r="E25" s="1">
        <v>5</v>
      </c>
      <c r="F25" s="2" t="str">
        <v>Yes</v>
      </c>
      <c r="G25" s="2" t="str">
        <v>The customer service was very helpful when I had questions.</v>
      </c>
      <c r="H25" t="b">
        <f t="shared" si="0"/>
        <v>1</v>
      </c>
      <c r="I25" t="str">
        <v>35-54</v>
      </c>
      <c r="J25">
        <v>3</v>
      </c>
    </row>
    <row r="26" spans="1:10" x14ac:dyDescent="0.35">
      <c r="A26" s="1">
        <v>25</v>
      </c>
      <c r="B26" s="1">
        <v>44</v>
      </c>
      <c r="C26" s="2" t="str">
        <v>F</v>
      </c>
      <c r="D26" s="1">
        <v>4</v>
      </c>
      <c r="E26" s="1">
        <v>4</v>
      </c>
      <c r="F26" s="2" t="str">
        <v>Yes</v>
      </c>
      <c r="G26" s="2" t="str">
        <v>I appreciate the transparency about the ingredients used in the products.</v>
      </c>
      <c r="H26" t="b">
        <f t="shared" si="0"/>
        <v>1</v>
      </c>
      <c r="I26" t="str">
        <v>35-54</v>
      </c>
      <c r="J26">
        <v>3</v>
      </c>
    </row>
    <row r="27" spans="1:10" x14ac:dyDescent="0.35">
      <c r="A27" s="1">
        <v>26</v>
      </c>
      <c r="B27" s="1">
        <v>20</v>
      </c>
      <c r="C27" s="2" t="str">
        <v>M</v>
      </c>
      <c r="D27" s="1">
        <v>2</v>
      </c>
      <c r="E27" s="1">
        <v>2</v>
      </c>
      <c r="F27" s="2" t="str">
        <v>No</v>
      </c>
      <c r="G27" s="2" t="str">
        <v>The product didn't do anything for my skin.</v>
      </c>
      <c r="H27" t="b">
        <f t="shared" si="0"/>
        <v>0</v>
      </c>
      <c r="I27" t="str">
        <v>16-24</v>
      </c>
      <c r="J27">
        <v>1</v>
      </c>
    </row>
    <row r="28" spans="1:10" x14ac:dyDescent="0.35">
      <c r="A28" s="1">
        <v>27</v>
      </c>
      <c r="B28" s="1">
        <v>50</v>
      </c>
      <c r="C28" s="2" t="str">
        <v>F</v>
      </c>
      <c r="D28" s="1">
        <v>3</v>
      </c>
      <c r="E28" s="1">
        <v>3</v>
      </c>
      <c r="F28" s="2" t="str">
        <v>No</v>
      </c>
      <c r="G28" s="2" t="str">
        <v>I didn't like the consistency of the product.</v>
      </c>
      <c r="H28" t="b">
        <f t="shared" si="0"/>
        <v>0</v>
      </c>
      <c r="I28" t="str">
        <v>35-54</v>
      </c>
      <c r="J28">
        <v>3</v>
      </c>
    </row>
    <row r="29" spans="1:10" x14ac:dyDescent="0.35">
      <c r="A29" s="1">
        <v>28</v>
      </c>
      <c r="B29" s="1">
        <v>36</v>
      </c>
      <c r="C29" s="2" t="str">
        <v>M</v>
      </c>
      <c r="D29" s="1">
        <v>4</v>
      </c>
      <c r="E29" s="1">
        <v>4</v>
      </c>
      <c r="F29" s="2" t="str">
        <v>Yes</v>
      </c>
      <c r="G29" s="2" t="str">
        <v>The product has helped me with my dry skin.</v>
      </c>
      <c r="H29" t="b">
        <f t="shared" si="0"/>
        <v>1</v>
      </c>
      <c r="I29" t="str">
        <v>35-54</v>
      </c>
      <c r="J29">
        <v>3</v>
      </c>
    </row>
    <row r="30" spans="1:10" x14ac:dyDescent="0.35">
      <c r="A30" s="1">
        <v>29</v>
      </c>
      <c r="B30" s="1">
        <v>48</v>
      </c>
      <c r="C30" s="2" t="str">
        <v>F</v>
      </c>
      <c r="D30" s="1">
        <v>5</v>
      </c>
      <c r="E30" s="1">
        <v>5</v>
      </c>
      <c r="F30" s="2" t="str">
        <v>Yes</v>
      </c>
      <c r="G30" s="2" t="str">
        <v>I love the eco-friendly packaging used by the company.</v>
      </c>
      <c r="H30" t="b">
        <f t="shared" si="0"/>
        <v>1</v>
      </c>
      <c r="I30" t="str">
        <v>35-54</v>
      </c>
      <c r="J30">
        <v>3</v>
      </c>
    </row>
    <row r="31" spans="1:10" x14ac:dyDescent="0.35">
      <c r="A31" s="1">
        <v>30</v>
      </c>
      <c r="B31" s="1">
        <v>40</v>
      </c>
      <c r="C31" s="2" t="str">
        <v>M</v>
      </c>
      <c r="D31" s="1">
        <v>4</v>
      </c>
      <c r="E31" s="1">
        <v>5</v>
      </c>
      <c r="F31" s="2" t="str">
        <v>Yes</v>
      </c>
      <c r="G31" s="2" t="str">
        <v>The product has helped me with my fine lines and wrinkles.</v>
      </c>
      <c r="H31" t="b">
        <f t="shared" si="0"/>
        <v>1</v>
      </c>
      <c r="I31" t="str">
        <v>35-54</v>
      </c>
      <c r="J31">
        <v>3</v>
      </c>
    </row>
    <row r="32" spans="1:10" x14ac:dyDescent="0.35">
      <c r="A32" s="1">
        <v>31</v>
      </c>
      <c r="B32" s="1">
        <v>22</v>
      </c>
      <c r="C32" s="2" t="str">
        <v>F</v>
      </c>
      <c r="D32" s="1">
        <v>3</v>
      </c>
      <c r="E32" s="1">
        <v>4</v>
      </c>
      <c r="F32" s="2" t="str">
        <v>No</v>
      </c>
      <c r="G32" s="2" t="str">
        <v>I wish the product had a longer shelf life.</v>
      </c>
      <c r="H32" t="b">
        <f t="shared" si="0"/>
        <v>0</v>
      </c>
      <c r="I32" t="str">
        <v>16-24</v>
      </c>
      <c r="J32">
        <v>1</v>
      </c>
    </row>
    <row r="33" spans="1:10" x14ac:dyDescent="0.35">
      <c r="A33" s="1">
        <v>32</v>
      </c>
      <c r="B33" s="1">
        <v>27</v>
      </c>
      <c r="C33" s="2" t="str">
        <v>M</v>
      </c>
      <c r="D33" s="1">
        <v>4</v>
      </c>
      <c r="E33" s="1">
        <v>4</v>
      </c>
      <c r="F33" s="2" t="str">
        <v>Yes</v>
      </c>
      <c r="G33" s="2" t="str">
        <v>I'm happy with the customer service provided by the company.</v>
      </c>
      <c r="H33" t="b">
        <f t="shared" si="0"/>
        <v>1</v>
      </c>
      <c r="I33" t="str">
        <v>25-34</v>
      </c>
      <c r="J33">
        <v>2</v>
      </c>
    </row>
    <row r="34" spans="1:10" x14ac:dyDescent="0.35">
      <c r="A34" s="1">
        <v>33</v>
      </c>
      <c r="B34" s="1">
        <v>47</v>
      </c>
      <c r="C34" s="2" t="str">
        <v>F</v>
      </c>
      <c r="D34" s="1">
        <v>2</v>
      </c>
      <c r="E34" s="1">
        <v>2</v>
      </c>
      <c r="F34" s="2" t="str">
        <v>No</v>
      </c>
      <c r="G34" s="2" t="str">
        <v>The product caused redness and irritation on my skin.</v>
      </c>
      <c r="H34" t="b">
        <f t="shared" si="0"/>
        <v>0</v>
      </c>
      <c r="I34" t="str">
        <v>35-54</v>
      </c>
      <c r="J34">
        <v>3</v>
      </c>
    </row>
    <row r="35" spans="1:10" x14ac:dyDescent="0.35">
      <c r="A35" s="1">
        <v>34</v>
      </c>
      <c r="B35" s="1">
        <v>33</v>
      </c>
      <c r="C35" s="2" t="str">
        <v>M</v>
      </c>
      <c r="D35" s="1">
        <v>5</v>
      </c>
      <c r="E35" s="1">
        <v>4</v>
      </c>
      <c r="F35" s="2" t="str">
        <v>Yes</v>
      </c>
      <c r="G35" s="2" t="str">
        <v>The product exceeded my expectations.</v>
      </c>
      <c r="H35" t="b">
        <f t="shared" si="0"/>
        <v>1</v>
      </c>
      <c r="I35" t="str">
        <v>25-34</v>
      </c>
      <c r="J35">
        <v>2</v>
      </c>
    </row>
    <row r="36" spans="1:10" x14ac:dyDescent="0.35">
      <c r="A36" s="1">
        <v>35</v>
      </c>
      <c r="B36" s="1">
        <v>24</v>
      </c>
      <c r="C36" s="2" t="str">
        <v>M</v>
      </c>
      <c r="D36" s="1">
        <v>5</v>
      </c>
      <c r="E36" s="1">
        <v>5</v>
      </c>
      <c r="F36" s="2" t="str">
        <v>Yes</v>
      </c>
      <c r="G36" s="2" t="str">
        <v>Great product and excellent service</v>
      </c>
      <c r="H36" t="b">
        <f t="shared" si="0"/>
        <v>1</v>
      </c>
      <c r="I36" t="str">
        <v>16-24</v>
      </c>
      <c r="J36">
        <v>1</v>
      </c>
    </row>
    <row r="37" spans="1:10" x14ac:dyDescent="0.35">
      <c r="A37" s="1">
        <v>36</v>
      </c>
      <c r="B37" s="1">
        <v>27</v>
      </c>
      <c r="C37" s="2" t="str">
        <v>F</v>
      </c>
      <c r="D37" s="1">
        <v>2</v>
      </c>
      <c r="E37" s="1">
        <v>2</v>
      </c>
      <c r="F37" s="2" t="str">
        <v>No</v>
      </c>
      <c r="G37" s="2" t="str">
        <v>The product arrived damaged</v>
      </c>
      <c r="H37" t="b">
        <f t="shared" si="0"/>
        <v>0</v>
      </c>
      <c r="I37" t="str">
        <v>25-34</v>
      </c>
      <c r="J37">
        <v>2</v>
      </c>
    </row>
    <row r="38" spans="1:10" x14ac:dyDescent="0.35">
      <c r="I38" t="str">
        <v/>
      </c>
      <c r="J38" t="str">
        <v/>
      </c>
    </row>
    <row r="39" spans="1:10" x14ac:dyDescent="0.35">
      <c r="I39" t="str">
        <v/>
      </c>
      <c r="J39" t="str">
        <v/>
      </c>
    </row>
    <row r="40" spans="1:10" x14ac:dyDescent="0.35">
      <c r="I40" t="str">
        <v/>
      </c>
      <c r="J40" t="str">
        <v/>
      </c>
    </row>
    <row r="41" spans="1:10" x14ac:dyDescent="0.35">
      <c r="I41" t="str">
        <v/>
      </c>
      <c r="J41" t="str">
        <v/>
      </c>
    </row>
    <row r="42" spans="1:10" x14ac:dyDescent="0.35">
      <c r="I42" t="str">
        <v/>
      </c>
      <c r="J42" t="str">
        <v/>
      </c>
    </row>
    <row r="43" spans="1:10" x14ac:dyDescent="0.35">
      <c r="I43" t="str">
        <v/>
      </c>
      <c r="J43" t="str">
        <v/>
      </c>
    </row>
    <row r="44" spans="1:10" x14ac:dyDescent="0.35">
      <c r="I44" t="str">
        <v/>
      </c>
      <c r="J44" t="str">
        <v/>
      </c>
    </row>
    <row r="45" spans="1:10" x14ac:dyDescent="0.35">
      <c r="I45" t="str">
        <v/>
      </c>
      <c r="J45" t="str">
        <v/>
      </c>
    </row>
    <row r="46" spans="1:10" x14ac:dyDescent="0.35">
      <c r="I46" t="str">
        <v/>
      </c>
      <c r="J46" t="str">
        <v/>
      </c>
    </row>
    <row r="47" spans="1:10" x14ac:dyDescent="0.35">
      <c r="I47" t="str">
        <v/>
      </c>
      <c r="J47" t="str">
        <v/>
      </c>
    </row>
    <row r="48" spans="1:10" x14ac:dyDescent="0.35">
      <c r="I48" t="str">
        <v/>
      </c>
      <c r="J48" t="str">
        <v/>
      </c>
    </row>
    <row r="49" spans="9:10" x14ac:dyDescent="0.35">
      <c r="I49" t="str">
        <v/>
      </c>
      <c r="J49" t="str">
        <v/>
      </c>
    </row>
    <row r="50" spans="9:10" x14ac:dyDescent="0.35">
      <c r="I50" t="str">
        <v/>
      </c>
      <c r="J50" t="str">
        <v/>
      </c>
    </row>
    <row r="51" spans="9:10" x14ac:dyDescent="0.35">
      <c r="I51" t="str">
        <v/>
      </c>
      <c r="J51" t="str">
        <v/>
      </c>
    </row>
    <row r="52" spans="9:10" x14ac:dyDescent="0.35">
      <c r="I52" t="str">
        <v/>
      </c>
      <c r="J52" t="str">
        <v/>
      </c>
    </row>
    <row r="53" spans="9:10" x14ac:dyDescent="0.35">
      <c r="I53" t="str">
        <v/>
      </c>
      <c r="J53" t="str">
        <v/>
      </c>
    </row>
    <row r="54" spans="9:10" x14ac:dyDescent="0.35">
      <c r="I54" t="str">
        <v/>
      </c>
      <c r="J54" t="str">
        <v/>
      </c>
    </row>
    <row r="55" spans="9:10" x14ac:dyDescent="0.35">
      <c r="I55" t="str">
        <v/>
      </c>
      <c r="J55" t="str">
        <v/>
      </c>
    </row>
    <row r="56" spans="9:10" x14ac:dyDescent="0.35">
      <c r="I56" t="str">
        <v/>
      </c>
      <c r="J56" t="str">
        <v/>
      </c>
    </row>
    <row r="57" spans="9:10" x14ac:dyDescent="0.35">
      <c r="I57" t="str">
        <v/>
      </c>
      <c r="J57" t="str">
        <v/>
      </c>
    </row>
    <row r="58" spans="9:10" x14ac:dyDescent="0.35">
      <c r="I58" t="str">
        <v/>
      </c>
      <c r="J58" t="str">
        <v/>
      </c>
    </row>
    <row r="59" spans="9:10" x14ac:dyDescent="0.35">
      <c r="I59" t="str">
        <v/>
      </c>
      <c r="J59" t="str">
        <v/>
      </c>
    </row>
    <row r="60" spans="9:10" x14ac:dyDescent="0.35">
      <c r="I60" t="str">
        <v/>
      </c>
      <c r="J60" t="str">
        <v/>
      </c>
    </row>
    <row r="61" spans="9:10" x14ac:dyDescent="0.35">
      <c r="I61" t="str">
        <v/>
      </c>
      <c r="J61" t="str">
        <v/>
      </c>
    </row>
    <row r="62" spans="9:10" x14ac:dyDescent="0.35">
      <c r="I62" t="str">
        <v/>
      </c>
      <c r="J62" t="str">
        <v/>
      </c>
    </row>
    <row r="63" spans="9:10" x14ac:dyDescent="0.35">
      <c r="I63" t="str">
        <v/>
      </c>
      <c r="J63" t="str">
        <v/>
      </c>
    </row>
    <row r="64" spans="9:10" x14ac:dyDescent="0.35">
      <c r="I64" t="str">
        <v/>
      </c>
      <c r="J64" t="str">
        <v/>
      </c>
    </row>
    <row r="65" spans="9:10" x14ac:dyDescent="0.35">
      <c r="I65" t="str">
        <v/>
      </c>
      <c r="J65" t="str">
        <v/>
      </c>
    </row>
    <row r="66" spans="9:10" x14ac:dyDescent="0.35">
      <c r="I66" t="str">
        <v/>
      </c>
      <c r="J66" t="str">
        <v/>
      </c>
    </row>
    <row r="67" spans="9:10" x14ac:dyDescent="0.35">
      <c r="I67" t="str">
        <v/>
      </c>
      <c r="J67" t="str">
        <v/>
      </c>
    </row>
    <row r="68" spans="9:10" x14ac:dyDescent="0.35">
      <c r="I68" t="str">
        <v/>
      </c>
      <c r="J68" t="str">
        <v/>
      </c>
    </row>
    <row r="69" spans="9:10" x14ac:dyDescent="0.35">
      <c r="I69" t="str">
        <v/>
      </c>
      <c r="J69" t="str">
        <v/>
      </c>
    </row>
    <row r="70" spans="9:10" x14ac:dyDescent="0.35">
      <c r="I70" t="str">
        <v/>
      </c>
      <c r="J70" t="str">
        <v/>
      </c>
    </row>
    <row r="71" spans="9:10" x14ac:dyDescent="0.35">
      <c r="I71" t="str">
        <v/>
      </c>
      <c r="J71" t="str">
        <v/>
      </c>
    </row>
    <row r="72" spans="9:10" x14ac:dyDescent="0.35">
      <c r="I72" t="str">
        <v/>
      </c>
      <c r="J72" t="str">
        <v/>
      </c>
    </row>
    <row r="73" spans="9:10" x14ac:dyDescent="0.35">
      <c r="I73" t="str">
        <v/>
      </c>
      <c r="J73" t="str">
        <v/>
      </c>
    </row>
    <row r="74" spans="9:10" x14ac:dyDescent="0.35">
      <c r="I74" t="str">
        <v/>
      </c>
      <c r="J74" t="str">
        <v/>
      </c>
    </row>
    <row r="75" spans="9:10" x14ac:dyDescent="0.35">
      <c r="I75" t="str">
        <v/>
      </c>
      <c r="J75" t="str">
        <v/>
      </c>
    </row>
    <row r="76" spans="9:10" x14ac:dyDescent="0.35">
      <c r="I76" t="str">
        <v/>
      </c>
      <c r="J76" t="str">
        <v/>
      </c>
    </row>
    <row r="77" spans="9:10" x14ac:dyDescent="0.35">
      <c r="I77" t="str">
        <v/>
      </c>
      <c r="J77" t="str">
        <v/>
      </c>
    </row>
    <row r="78" spans="9:10" x14ac:dyDescent="0.35">
      <c r="I78" t="str">
        <v/>
      </c>
      <c r="J78" t="str">
        <v/>
      </c>
    </row>
    <row r="79" spans="9:10" x14ac:dyDescent="0.35">
      <c r="I79" t="str">
        <v/>
      </c>
      <c r="J79" t="str">
        <v/>
      </c>
    </row>
    <row r="80" spans="9:10" x14ac:dyDescent="0.35">
      <c r="I80" t="str">
        <v/>
      </c>
      <c r="J80" t="str">
        <v/>
      </c>
    </row>
    <row r="81" spans="9:10" x14ac:dyDescent="0.35">
      <c r="I81" t="str">
        <v/>
      </c>
      <c r="J81" t="str">
        <v/>
      </c>
    </row>
    <row r="82" spans="9:10" x14ac:dyDescent="0.35">
      <c r="I82" t="str">
        <v/>
      </c>
      <c r="J82" t="str">
        <v/>
      </c>
    </row>
    <row r="83" spans="9:10" x14ac:dyDescent="0.35">
      <c r="I83" t="str">
        <v/>
      </c>
      <c r="J83" t="str">
        <v/>
      </c>
    </row>
    <row r="84" spans="9:10" x14ac:dyDescent="0.35">
      <c r="I84" t="str">
        <v/>
      </c>
      <c r="J84" t="str">
        <v/>
      </c>
    </row>
    <row r="85" spans="9:10" x14ac:dyDescent="0.35">
      <c r="I85" t="str">
        <v/>
      </c>
      <c r="J85" t="str">
        <v/>
      </c>
    </row>
    <row r="86" spans="9:10" x14ac:dyDescent="0.35">
      <c r="I86" t="str">
        <v/>
      </c>
      <c r="J86" t="str">
        <v/>
      </c>
    </row>
    <row r="87" spans="9:10" x14ac:dyDescent="0.35">
      <c r="I87" t="str">
        <v/>
      </c>
      <c r="J87" t="str">
        <v/>
      </c>
    </row>
    <row r="88" spans="9:10" x14ac:dyDescent="0.35">
      <c r="I88" t="str">
        <v/>
      </c>
      <c r="J88" t="str">
        <v/>
      </c>
    </row>
    <row r="89" spans="9:10" x14ac:dyDescent="0.35">
      <c r="I89" t="str">
        <v/>
      </c>
      <c r="J89" t="str">
        <v/>
      </c>
    </row>
    <row r="90" spans="9:10" x14ac:dyDescent="0.35">
      <c r="I90" t="str">
        <v/>
      </c>
      <c r="J90" t="str">
        <v/>
      </c>
    </row>
    <row r="91" spans="9:10" x14ac:dyDescent="0.35">
      <c r="I91" t="str">
        <v/>
      </c>
      <c r="J91" t="str">
        <v/>
      </c>
    </row>
    <row r="92" spans="9:10" x14ac:dyDescent="0.35">
      <c r="I92" t="str">
        <v/>
      </c>
      <c r="J92" t="str">
        <v/>
      </c>
    </row>
    <row r="93" spans="9:10" x14ac:dyDescent="0.35">
      <c r="I93" t="str">
        <v/>
      </c>
      <c r="J93" t="str">
        <v/>
      </c>
    </row>
    <row r="94" spans="9:10" x14ac:dyDescent="0.35">
      <c r="I94" t="str">
        <v/>
      </c>
      <c r="J94" t="str">
        <v/>
      </c>
    </row>
    <row r="95" spans="9:10" x14ac:dyDescent="0.35">
      <c r="I95" t="str">
        <v/>
      </c>
      <c r="J95" t="str">
        <v/>
      </c>
    </row>
    <row r="96" spans="9:10" x14ac:dyDescent="0.35">
      <c r="I96" t="str">
        <v/>
      </c>
      <c r="J96" t="str">
        <v/>
      </c>
    </row>
    <row r="97" spans="9:10" x14ac:dyDescent="0.35">
      <c r="I97" t="str">
        <v/>
      </c>
      <c r="J97" t="str">
        <v/>
      </c>
    </row>
    <row r="98" spans="9:10" x14ac:dyDescent="0.35">
      <c r="I98" t="str">
        <v/>
      </c>
      <c r="J98" t="str">
        <v/>
      </c>
    </row>
    <row r="99" spans="9:10" x14ac:dyDescent="0.35">
      <c r="I99" t="str">
        <v/>
      </c>
      <c r="J99" t="str">
        <v/>
      </c>
    </row>
    <row r="100" spans="9:10" x14ac:dyDescent="0.35">
      <c r="I100" t="str">
        <v/>
      </c>
      <c r="J100" t="str">
        <v/>
      </c>
    </row>
    <row r="101" spans="9:10" x14ac:dyDescent="0.35">
      <c r="I101" t="str">
        <v/>
      </c>
      <c r="J101" t="str">
        <v/>
      </c>
    </row>
    <row r="102" spans="9:10" x14ac:dyDescent="0.35">
      <c r="I102" t="str">
        <v/>
      </c>
      <c r="J102" t="str">
        <v/>
      </c>
    </row>
    <row r="103" spans="9:10" x14ac:dyDescent="0.35">
      <c r="I103" t="str">
        <v/>
      </c>
      <c r="J103" t="str">
        <v/>
      </c>
    </row>
    <row r="104" spans="9:10" x14ac:dyDescent="0.35">
      <c r="I104" t="str">
        <v/>
      </c>
      <c r="J104" t="str">
        <v/>
      </c>
    </row>
    <row r="105" spans="9:10" x14ac:dyDescent="0.35">
      <c r="I105" t="str">
        <v/>
      </c>
      <c r="J105" t="str">
        <v/>
      </c>
    </row>
    <row r="106" spans="9:10" x14ac:dyDescent="0.35">
      <c r="I106" t="str">
        <v/>
      </c>
      <c r="J106" t="str">
        <v/>
      </c>
    </row>
    <row r="107" spans="9:10" x14ac:dyDescent="0.35">
      <c r="I107" t="str">
        <v/>
      </c>
      <c r="J107" t="str">
        <v/>
      </c>
    </row>
    <row r="108" spans="9:10" x14ac:dyDescent="0.35">
      <c r="I108" t="str">
        <v/>
      </c>
      <c r="J108" t="str">
        <v/>
      </c>
    </row>
    <row r="109" spans="9:10" x14ac:dyDescent="0.35">
      <c r="I109" t="str">
        <v/>
      </c>
      <c r="J109" t="str">
        <v/>
      </c>
    </row>
    <row r="110" spans="9:10" x14ac:dyDescent="0.35">
      <c r="I110" t="str">
        <v/>
      </c>
      <c r="J110" t="str">
        <v/>
      </c>
    </row>
    <row r="111" spans="9:10" x14ac:dyDescent="0.35">
      <c r="I111" t="str">
        <v/>
      </c>
      <c r="J111" t="str">
        <v/>
      </c>
    </row>
    <row r="112" spans="9:10" x14ac:dyDescent="0.35">
      <c r="I112" t="str">
        <v/>
      </c>
      <c r="J112" t="str">
        <v/>
      </c>
    </row>
    <row r="113" spans="9:10" x14ac:dyDescent="0.35">
      <c r="I113" t="str">
        <v/>
      </c>
      <c r="J113" t="str">
        <v/>
      </c>
    </row>
    <row r="114" spans="9:10" x14ac:dyDescent="0.35">
      <c r="I114" t="str">
        <v/>
      </c>
      <c r="J114" t="str">
        <v/>
      </c>
    </row>
    <row r="115" spans="9:10" x14ac:dyDescent="0.35">
      <c r="I115" t="str">
        <v/>
      </c>
      <c r="J115" t="str">
        <v/>
      </c>
    </row>
    <row r="116" spans="9:10" x14ac:dyDescent="0.35">
      <c r="I116" t="str">
        <v/>
      </c>
      <c r="J116" t="str">
        <v/>
      </c>
    </row>
    <row r="117" spans="9:10" x14ac:dyDescent="0.35">
      <c r="I117" t="str">
        <v/>
      </c>
      <c r="J117" t="str">
        <v/>
      </c>
    </row>
    <row r="118" spans="9:10" x14ac:dyDescent="0.35">
      <c r="I118" t="str">
        <v/>
      </c>
      <c r="J118" t="str">
        <v/>
      </c>
    </row>
    <row r="119" spans="9:10" x14ac:dyDescent="0.35">
      <c r="I119" t="str">
        <v/>
      </c>
      <c r="J119" t="str">
        <v/>
      </c>
    </row>
    <row r="120" spans="9:10" x14ac:dyDescent="0.35">
      <c r="I120" t="str">
        <v/>
      </c>
      <c r="J120" t="str">
        <v/>
      </c>
    </row>
    <row r="121" spans="9:10" x14ac:dyDescent="0.35">
      <c r="I121" t="str">
        <v/>
      </c>
      <c r="J121" t="str">
        <v/>
      </c>
    </row>
    <row r="122" spans="9:10" x14ac:dyDescent="0.35">
      <c r="I122" t="str">
        <v/>
      </c>
      <c r="J122" t="str">
        <v/>
      </c>
    </row>
    <row r="123" spans="9:10" x14ac:dyDescent="0.35">
      <c r="I123" t="str">
        <v/>
      </c>
      <c r="J123" t="str">
        <v/>
      </c>
    </row>
    <row r="124" spans="9:10" x14ac:dyDescent="0.35">
      <c r="I124" t="str">
        <v/>
      </c>
      <c r="J124" t="str">
        <v/>
      </c>
    </row>
    <row r="125" spans="9:10" x14ac:dyDescent="0.35">
      <c r="I125" t="str">
        <v/>
      </c>
      <c r="J125" t="str">
        <v/>
      </c>
    </row>
    <row r="126" spans="9:10" x14ac:dyDescent="0.35">
      <c r="I126" t="str">
        <v/>
      </c>
      <c r="J126" t="str">
        <v/>
      </c>
    </row>
    <row r="127" spans="9:10" x14ac:dyDescent="0.35">
      <c r="I127" t="str">
        <v/>
      </c>
      <c r="J127" t="str">
        <v/>
      </c>
    </row>
    <row r="128" spans="9:10" x14ac:dyDescent="0.35">
      <c r="I128" t="str">
        <v/>
      </c>
      <c r="J128" t="str">
        <v/>
      </c>
    </row>
    <row r="129" spans="9:10" x14ac:dyDescent="0.35">
      <c r="I129" t="str">
        <v/>
      </c>
      <c r="J129" t="str">
        <v/>
      </c>
    </row>
    <row r="130" spans="9:10" x14ac:dyDescent="0.35">
      <c r="I130" t="str">
        <v/>
      </c>
      <c r="J130" t="str">
        <v/>
      </c>
    </row>
    <row r="131" spans="9:10" x14ac:dyDescent="0.35">
      <c r="I131" t="str">
        <v/>
      </c>
      <c r="J131" t="str">
        <v/>
      </c>
    </row>
    <row r="132" spans="9:10" x14ac:dyDescent="0.35">
      <c r="I132" t="str">
        <v/>
      </c>
      <c r="J132" t="str">
        <v/>
      </c>
    </row>
    <row r="133" spans="9:10" x14ac:dyDescent="0.35">
      <c r="I133" t="str">
        <v/>
      </c>
      <c r="J133" t="str">
        <v/>
      </c>
    </row>
    <row r="134" spans="9:10" x14ac:dyDescent="0.35">
      <c r="I134" t="str">
        <v/>
      </c>
      <c r="J134" t="str">
        <v/>
      </c>
    </row>
    <row r="135" spans="9:10" x14ac:dyDescent="0.35">
      <c r="I135" t="str">
        <v/>
      </c>
      <c r="J135" t="str">
        <v/>
      </c>
    </row>
    <row r="136" spans="9:10" x14ac:dyDescent="0.35">
      <c r="I136" t="str">
        <v/>
      </c>
      <c r="J136" t="str">
        <v/>
      </c>
    </row>
    <row r="137" spans="9:10" x14ac:dyDescent="0.35">
      <c r="I137" t="str">
        <v/>
      </c>
      <c r="J137" t="str">
        <v/>
      </c>
    </row>
    <row r="138" spans="9:10" x14ac:dyDescent="0.35">
      <c r="I138" t="str">
        <v/>
      </c>
      <c r="J138" t="str">
        <v/>
      </c>
    </row>
    <row r="139" spans="9:10" x14ac:dyDescent="0.35">
      <c r="I139" t="str">
        <v/>
      </c>
      <c r="J139" t="str">
        <v/>
      </c>
    </row>
    <row r="140" spans="9:10" x14ac:dyDescent="0.35">
      <c r="I140" t="str">
        <v/>
      </c>
      <c r="J140" t="str">
        <v/>
      </c>
    </row>
    <row r="141" spans="9:10" x14ac:dyDescent="0.35">
      <c r="I141" t="str">
        <v/>
      </c>
      <c r="J141" t="str">
        <v/>
      </c>
    </row>
    <row r="142" spans="9:10" x14ac:dyDescent="0.35">
      <c r="I142" t="str">
        <v/>
      </c>
      <c r="J142" t="str">
        <v/>
      </c>
    </row>
    <row r="143" spans="9:10" x14ac:dyDescent="0.35">
      <c r="I143" t="str">
        <v/>
      </c>
      <c r="J143" t="str">
        <v/>
      </c>
    </row>
    <row r="144" spans="9:10" x14ac:dyDescent="0.35">
      <c r="I144" t="str">
        <v/>
      </c>
      <c r="J144" t="str">
        <v/>
      </c>
    </row>
    <row r="145" spans="9:10" x14ac:dyDescent="0.35">
      <c r="I145" t="str">
        <v/>
      </c>
      <c r="J145" t="str">
        <v/>
      </c>
    </row>
    <row r="146" spans="9:10" x14ac:dyDescent="0.35">
      <c r="I146" t="str">
        <v/>
      </c>
      <c r="J146" t="str">
        <v/>
      </c>
    </row>
    <row r="147" spans="9:10" x14ac:dyDescent="0.35">
      <c r="I147" t="str">
        <v/>
      </c>
      <c r="J147" t="str">
        <v/>
      </c>
    </row>
    <row r="148" spans="9:10" x14ac:dyDescent="0.35">
      <c r="I148" t="str">
        <v/>
      </c>
      <c r="J148" t="str">
        <v/>
      </c>
    </row>
    <row r="149" spans="9:10" x14ac:dyDescent="0.35">
      <c r="I149" t="str">
        <v/>
      </c>
      <c r="J149" t="str">
        <v/>
      </c>
    </row>
    <row r="150" spans="9:10" x14ac:dyDescent="0.35">
      <c r="I150" t="str">
        <v/>
      </c>
      <c r="J150" t="str">
        <v/>
      </c>
    </row>
    <row r="151" spans="9:10" x14ac:dyDescent="0.35">
      <c r="I151" t="str">
        <v/>
      </c>
      <c r="J151" t="str">
        <v/>
      </c>
    </row>
    <row r="152" spans="9:10" x14ac:dyDescent="0.35">
      <c r="I152" t="str">
        <v/>
      </c>
      <c r="J152" t="str">
        <v/>
      </c>
    </row>
    <row r="153" spans="9:10" x14ac:dyDescent="0.35">
      <c r="I153" t="str">
        <v/>
      </c>
      <c r="J153" t="str">
        <v/>
      </c>
    </row>
    <row r="154" spans="9:10" x14ac:dyDescent="0.35">
      <c r="I154" t="str">
        <v/>
      </c>
      <c r="J154" t="str">
        <v/>
      </c>
    </row>
    <row r="155" spans="9:10" x14ac:dyDescent="0.35">
      <c r="I155" t="str">
        <v/>
      </c>
      <c r="J155" t="str">
        <v/>
      </c>
    </row>
    <row r="156" spans="9:10" x14ac:dyDescent="0.35">
      <c r="I156" t="str">
        <v/>
      </c>
      <c r="J156" t="str">
        <v/>
      </c>
    </row>
    <row r="157" spans="9:10" x14ac:dyDescent="0.35">
      <c r="I157" t="str">
        <v/>
      </c>
      <c r="J157" t="str">
        <v/>
      </c>
    </row>
    <row r="158" spans="9:10" x14ac:dyDescent="0.35">
      <c r="I158" t="str">
        <v/>
      </c>
      <c r="J158" t="str">
        <v/>
      </c>
    </row>
    <row r="159" spans="9:10" x14ac:dyDescent="0.35">
      <c r="I159" t="str">
        <v/>
      </c>
      <c r="J159" t="str">
        <v/>
      </c>
    </row>
    <row r="160" spans="9:10" x14ac:dyDescent="0.35">
      <c r="I160" t="str">
        <v/>
      </c>
      <c r="J160" t="str">
        <v/>
      </c>
    </row>
    <row r="161" spans="9:10" x14ac:dyDescent="0.35">
      <c r="I161" t="str">
        <v/>
      </c>
      <c r="J161" t="str">
        <v/>
      </c>
    </row>
    <row r="162" spans="9:10" x14ac:dyDescent="0.35">
      <c r="I162" t="str">
        <v/>
      </c>
      <c r="J162" t="str">
        <v/>
      </c>
    </row>
    <row r="163" spans="9:10" x14ac:dyDescent="0.35">
      <c r="I163" t="str">
        <v/>
      </c>
      <c r="J163" t="str">
        <v/>
      </c>
    </row>
    <row r="164" spans="9:10" x14ac:dyDescent="0.35">
      <c r="I164" t="str">
        <v/>
      </c>
      <c r="J164" t="str">
        <v/>
      </c>
    </row>
    <row r="165" spans="9:10" x14ac:dyDescent="0.35">
      <c r="I165" t="str">
        <v/>
      </c>
      <c r="J165" t="str">
        <v/>
      </c>
    </row>
    <row r="166" spans="9:10" x14ac:dyDescent="0.35">
      <c r="I166" t="str">
        <v/>
      </c>
      <c r="J166" t="str">
        <v/>
      </c>
    </row>
    <row r="167" spans="9:10" x14ac:dyDescent="0.35">
      <c r="I167" t="str">
        <v/>
      </c>
      <c r="J167" t="str">
        <v/>
      </c>
    </row>
    <row r="168" spans="9:10" x14ac:dyDescent="0.35">
      <c r="I168" t="str">
        <v/>
      </c>
      <c r="J168" t="str">
        <v/>
      </c>
    </row>
    <row r="169" spans="9:10" x14ac:dyDescent="0.35">
      <c r="I169" t="str">
        <v/>
      </c>
      <c r="J169" t="str">
        <v/>
      </c>
    </row>
    <row r="170" spans="9:10" x14ac:dyDescent="0.35">
      <c r="I170" t="str">
        <v/>
      </c>
      <c r="J170" t="str">
        <v/>
      </c>
    </row>
    <row r="171" spans="9:10" x14ac:dyDescent="0.35">
      <c r="I171" t="str">
        <v/>
      </c>
      <c r="J171" t="str">
        <v/>
      </c>
    </row>
    <row r="172" spans="9:10" x14ac:dyDescent="0.35">
      <c r="I172" t="str">
        <v/>
      </c>
      <c r="J172" t="str">
        <v/>
      </c>
    </row>
    <row r="173" spans="9:10" x14ac:dyDescent="0.35">
      <c r="I173" t="str">
        <v/>
      </c>
      <c r="J173" t="str">
        <v/>
      </c>
    </row>
    <row r="174" spans="9:10" x14ac:dyDescent="0.35">
      <c r="I174" t="str">
        <v/>
      </c>
      <c r="J174" t="str">
        <v/>
      </c>
    </row>
    <row r="175" spans="9:10" x14ac:dyDescent="0.35">
      <c r="I175" t="str">
        <v/>
      </c>
      <c r="J175" t="str">
        <v/>
      </c>
    </row>
    <row r="176" spans="9:10" x14ac:dyDescent="0.35">
      <c r="I176" t="str">
        <v/>
      </c>
      <c r="J176" t="str">
        <v/>
      </c>
    </row>
    <row r="177" spans="9:10" x14ac:dyDescent="0.35">
      <c r="I177" t="str">
        <v/>
      </c>
      <c r="J177" t="str">
        <v/>
      </c>
    </row>
    <row r="178" spans="9:10" x14ac:dyDescent="0.35">
      <c r="I178" t="str">
        <v/>
      </c>
      <c r="J178" t="str">
        <v/>
      </c>
    </row>
    <row r="179" spans="9:10" x14ac:dyDescent="0.35">
      <c r="I179" t="str">
        <v/>
      </c>
      <c r="J179" t="str">
        <v/>
      </c>
    </row>
    <row r="180" spans="9:10" x14ac:dyDescent="0.35">
      <c r="I180" t="str">
        <v/>
      </c>
      <c r="J180" t="str">
        <v/>
      </c>
    </row>
    <row r="181" spans="9:10" x14ac:dyDescent="0.35">
      <c r="I181" t="str">
        <v/>
      </c>
      <c r="J181" t="str">
        <v/>
      </c>
    </row>
    <row r="182" spans="9:10" x14ac:dyDescent="0.35">
      <c r="I182" t="str">
        <v/>
      </c>
      <c r="J182" t="str">
        <v/>
      </c>
    </row>
    <row r="183" spans="9:10" x14ac:dyDescent="0.35">
      <c r="I183" t="str">
        <v/>
      </c>
      <c r="J183" t="str">
        <v/>
      </c>
    </row>
    <row r="184" spans="9:10" x14ac:dyDescent="0.35">
      <c r="I184" t="str">
        <v/>
      </c>
      <c r="J184" t="str">
        <v/>
      </c>
    </row>
    <row r="185" spans="9:10" x14ac:dyDescent="0.35">
      <c r="I185" t="str">
        <v/>
      </c>
      <c r="J185" t="str">
        <v/>
      </c>
    </row>
    <row r="186" spans="9:10" x14ac:dyDescent="0.35">
      <c r="I186" t="str">
        <v/>
      </c>
      <c r="J186" t="str">
        <v/>
      </c>
    </row>
    <row r="187" spans="9:10" x14ac:dyDescent="0.35">
      <c r="I187" t="str">
        <v/>
      </c>
      <c r="J187" t="str">
        <v/>
      </c>
    </row>
    <row r="188" spans="9:10" x14ac:dyDescent="0.35">
      <c r="I188" t="str">
        <v/>
      </c>
      <c r="J188" t="str">
        <v/>
      </c>
    </row>
    <row r="189" spans="9:10" x14ac:dyDescent="0.35">
      <c r="I189" t="str">
        <v/>
      </c>
      <c r="J189" t="str">
        <v/>
      </c>
    </row>
    <row r="190" spans="9:10" x14ac:dyDescent="0.35">
      <c r="I190" t="str">
        <v/>
      </c>
      <c r="J190" t="str">
        <v/>
      </c>
    </row>
    <row r="191" spans="9:10" x14ac:dyDescent="0.35">
      <c r="I191" t="str">
        <v/>
      </c>
      <c r="J191" t="str">
        <v/>
      </c>
    </row>
    <row r="192" spans="9:10" x14ac:dyDescent="0.35">
      <c r="I192" t="str">
        <v/>
      </c>
      <c r="J192" t="str">
        <v/>
      </c>
    </row>
    <row r="193" spans="9:10" x14ac:dyDescent="0.35">
      <c r="I193" t="str">
        <v/>
      </c>
      <c r="J193" t="str">
        <v/>
      </c>
    </row>
    <row r="194" spans="9:10" x14ac:dyDescent="0.35">
      <c r="I194" t="str">
        <v/>
      </c>
      <c r="J194" t="str">
        <v/>
      </c>
    </row>
    <row r="195" spans="9:10" x14ac:dyDescent="0.35">
      <c r="I195" t="str">
        <v/>
      </c>
      <c r="J195" t="str">
        <v/>
      </c>
    </row>
    <row r="196" spans="9:10" x14ac:dyDescent="0.35">
      <c r="I196" t="str">
        <v/>
      </c>
      <c r="J196" t="str">
        <v/>
      </c>
    </row>
    <row r="197" spans="9:10" x14ac:dyDescent="0.35">
      <c r="I197" t="str">
        <v/>
      </c>
      <c r="J197" t="str">
        <v/>
      </c>
    </row>
    <row r="198" spans="9:10" x14ac:dyDescent="0.35">
      <c r="I198" t="str">
        <v/>
      </c>
      <c r="J198" t="str">
        <v/>
      </c>
    </row>
    <row r="199" spans="9:10" x14ac:dyDescent="0.35">
      <c r="I199" t="str">
        <v/>
      </c>
      <c r="J199" t="str">
        <v/>
      </c>
    </row>
    <row r="200" spans="9:10" x14ac:dyDescent="0.35">
      <c r="I200" t="str">
        <v/>
      </c>
      <c r="J200" t="str">
        <v/>
      </c>
    </row>
    <row r="201" spans="9:10" x14ac:dyDescent="0.35">
      <c r="I201" t="str">
        <v/>
      </c>
      <c r="J201" t="str">
        <v/>
      </c>
    </row>
    <row r="202" spans="9:10" x14ac:dyDescent="0.35">
      <c r="I202" t="str">
        <v/>
      </c>
      <c r="J202" t="str">
        <v/>
      </c>
    </row>
    <row r="203" spans="9:10" x14ac:dyDescent="0.35">
      <c r="I203" t="str">
        <v/>
      </c>
      <c r="J203" t="str">
        <v/>
      </c>
    </row>
    <row r="204" spans="9:10" x14ac:dyDescent="0.35">
      <c r="I204" t="str">
        <v/>
      </c>
      <c r="J204" t="str">
        <v/>
      </c>
    </row>
    <row r="205" spans="9:10" x14ac:dyDescent="0.35">
      <c r="I205" t="str">
        <v/>
      </c>
      <c r="J205" t="str">
        <v/>
      </c>
    </row>
    <row r="206" spans="9:10" x14ac:dyDescent="0.35">
      <c r="I206" t="str">
        <v/>
      </c>
      <c r="J206" t="str">
        <v/>
      </c>
    </row>
    <row r="207" spans="9:10" x14ac:dyDescent="0.35">
      <c r="I207" t="str">
        <v/>
      </c>
      <c r="J207" t="str">
        <v/>
      </c>
    </row>
    <row r="208" spans="9:10" x14ac:dyDescent="0.35">
      <c r="I208" t="str">
        <v/>
      </c>
      <c r="J208" t="str">
        <v/>
      </c>
    </row>
    <row r="209" spans="9:10" x14ac:dyDescent="0.35">
      <c r="I209" t="str">
        <v/>
      </c>
      <c r="J209" t="str">
        <v/>
      </c>
    </row>
    <row r="210" spans="9:10" x14ac:dyDescent="0.35">
      <c r="I210" t="str">
        <v/>
      </c>
      <c r="J210" t="str">
        <v/>
      </c>
    </row>
    <row r="211" spans="9:10" x14ac:dyDescent="0.35">
      <c r="I211" t="str">
        <v/>
      </c>
      <c r="J211" t="str">
        <v/>
      </c>
    </row>
    <row r="212" spans="9:10" x14ac:dyDescent="0.35">
      <c r="I212" t="str">
        <v/>
      </c>
      <c r="J212" t="str">
        <v/>
      </c>
    </row>
    <row r="213" spans="9:10" x14ac:dyDescent="0.35">
      <c r="I213" t="str">
        <v/>
      </c>
      <c r="J213" t="str">
        <v/>
      </c>
    </row>
    <row r="214" spans="9:10" x14ac:dyDescent="0.35">
      <c r="I214" t="str">
        <v/>
      </c>
      <c r="J214" t="str">
        <v/>
      </c>
    </row>
    <row r="215" spans="9:10" x14ac:dyDescent="0.35">
      <c r="I215" t="str">
        <v/>
      </c>
      <c r="J215" t="str">
        <v/>
      </c>
    </row>
    <row r="216" spans="9:10" x14ac:dyDescent="0.35">
      <c r="I216" t="str">
        <v/>
      </c>
      <c r="J216" t="str">
        <v/>
      </c>
    </row>
    <row r="217" spans="9:10" x14ac:dyDescent="0.35">
      <c r="I217" t="str">
        <v/>
      </c>
      <c r="J217" t="str">
        <v/>
      </c>
    </row>
    <row r="218" spans="9:10" x14ac:dyDescent="0.35">
      <c r="I218" t="str">
        <v/>
      </c>
      <c r="J218" t="str">
        <v/>
      </c>
    </row>
    <row r="219" spans="9:10" x14ac:dyDescent="0.35">
      <c r="I219" t="str">
        <v/>
      </c>
      <c r="J219" t="str">
        <v/>
      </c>
    </row>
    <row r="220" spans="9:10" x14ac:dyDescent="0.35">
      <c r="I220" t="str">
        <v/>
      </c>
      <c r="J220" t="str">
        <v/>
      </c>
    </row>
    <row r="221" spans="9:10" x14ac:dyDescent="0.35">
      <c r="I221" t="str">
        <v/>
      </c>
      <c r="J221" t="str">
        <v/>
      </c>
    </row>
    <row r="222" spans="9:10" x14ac:dyDescent="0.35">
      <c r="I222" t="str">
        <v/>
      </c>
      <c r="J222" t="str">
        <v/>
      </c>
    </row>
    <row r="223" spans="9:10" x14ac:dyDescent="0.35">
      <c r="I223" t="str">
        <v/>
      </c>
      <c r="J223" t="str">
        <v/>
      </c>
    </row>
    <row r="224" spans="9:10" x14ac:dyDescent="0.35">
      <c r="I224" t="str">
        <v/>
      </c>
      <c r="J224" t="str">
        <v/>
      </c>
    </row>
    <row r="225" spans="9:10" x14ac:dyDescent="0.35">
      <c r="I225" t="str">
        <v/>
      </c>
      <c r="J225" t="str">
        <v/>
      </c>
    </row>
    <row r="226" spans="9:10" x14ac:dyDescent="0.35">
      <c r="I226" t="str">
        <v/>
      </c>
      <c r="J226" t="str">
        <v/>
      </c>
    </row>
    <row r="227" spans="9:10" x14ac:dyDescent="0.35">
      <c r="I227" t="str">
        <v/>
      </c>
      <c r="J227" t="str">
        <v/>
      </c>
    </row>
    <row r="228" spans="9:10" x14ac:dyDescent="0.35">
      <c r="I228" t="str">
        <v/>
      </c>
      <c r="J228" t="str">
        <v/>
      </c>
    </row>
    <row r="229" spans="9:10" x14ac:dyDescent="0.35">
      <c r="I229" t="str">
        <v/>
      </c>
      <c r="J229" t="str">
        <v/>
      </c>
    </row>
    <row r="230" spans="9:10" x14ac:dyDescent="0.35">
      <c r="I230" t="str">
        <v/>
      </c>
      <c r="J230" t="str">
        <v/>
      </c>
    </row>
    <row r="231" spans="9:10" x14ac:dyDescent="0.35">
      <c r="I231" t="str">
        <v/>
      </c>
      <c r="J231" t="str">
        <v/>
      </c>
    </row>
    <row r="232" spans="9:10" x14ac:dyDescent="0.35">
      <c r="I232" t="str">
        <v/>
      </c>
      <c r="J232" t="str">
        <v/>
      </c>
    </row>
    <row r="233" spans="9:10" x14ac:dyDescent="0.35">
      <c r="I233" t="str">
        <v/>
      </c>
      <c r="J233" t="str">
        <v/>
      </c>
    </row>
    <row r="234" spans="9:10" x14ac:dyDescent="0.35">
      <c r="I234" t="str">
        <v/>
      </c>
      <c r="J234" t="str">
        <v/>
      </c>
    </row>
    <row r="235" spans="9:10" x14ac:dyDescent="0.35">
      <c r="I235" t="str">
        <v/>
      </c>
      <c r="J235" t="str">
        <v/>
      </c>
    </row>
    <row r="236" spans="9:10" x14ac:dyDescent="0.35">
      <c r="I236" t="str">
        <v/>
      </c>
      <c r="J236" t="str">
        <v/>
      </c>
    </row>
    <row r="237" spans="9:10" x14ac:dyDescent="0.35">
      <c r="I237" t="str">
        <v/>
      </c>
      <c r="J237" t="str">
        <v/>
      </c>
    </row>
    <row r="238" spans="9:10" x14ac:dyDescent="0.35">
      <c r="I238" t="str">
        <v/>
      </c>
      <c r="J238" t="str">
        <v/>
      </c>
    </row>
    <row r="239" spans="9:10" x14ac:dyDescent="0.35">
      <c r="I239" t="str">
        <v/>
      </c>
      <c r="J239" t="str">
        <v/>
      </c>
    </row>
    <row r="240" spans="9:10" x14ac:dyDescent="0.35">
      <c r="I240" t="str">
        <v/>
      </c>
      <c r="J240" t="str">
        <v/>
      </c>
    </row>
    <row r="241" spans="9:10" x14ac:dyDescent="0.35">
      <c r="I241" t="str">
        <v/>
      </c>
      <c r="J241" t="str">
        <v/>
      </c>
    </row>
    <row r="242" spans="9:10" x14ac:dyDescent="0.35">
      <c r="I242" t="str">
        <v/>
      </c>
      <c r="J242" t="str">
        <v/>
      </c>
    </row>
    <row r="243" spans="9:10" x14ac:dyDescent="0.35">
      <c r="I243" t="str">
        <v/>
      </c>
      <c r="J243" t="str">
        <v/>
      </c>
    </row>
    <row r="244" spans="9:10" x14ac:dyDescent="0.35">
      <c r="I244" t="str">
        <v/>
      </c>
      <c r="J244" t="str">
        <v/>
      </c>
    </row>
    <row r="245" spans="9:10" x14ac:dyDescent="0.35">
      <c r="I245" t="str">
        <v/>
      </c>
      <c r="J245" t="str">
        <v/>
      </c>
    </row>
    <row r="246" spans="9:10" x14ac:dyDescent="0.35">
      <c r="I246" t="str">
        <v/>
      </c>
      <c r="J246" t="str">
        <v/>
      </c>
    </row>
    <row r="247" spans="9:10" x14ac:dyDescent="0.35">
      <c r="I247" t="str">
        <v/>
      </c>
      <c r="J247" t="str">
        <v/>
      </c>
    </row>
    <row r="248" spans="9:10" x14ac:dyDescent="0.35">
      <c r="I248" t="str">
        <v/>
      </c>
      <c r="J248" t="str">
        <v/>
      </c>
    </row>
    <row r="249" spans="9:10" x14ac:dyDescent="0.35">
      <c r="I249" t="str">
        <v/>
      </c>
      <c r="J249" t="str">
        <v/>
      </c>
    </row>
    <row r="250" spans="9:10" x14ac:dyDescent="0.35">
      <c r="I250" t="str">
        <v/>
      </c>
      <c r="J250" t="str">
        <v/>
      </c>
    </row>
    <row r="251" spans="9:10" x14ac:dyDescent="0.35">
      <c r="I251" t="str">
        <v/>
      </c>
      <c r="J251" t="str">
        <v/>
      </c>
    </row>
    <row r="252" spans="9:10" x14ac:dyDescent="0.35">
      <c r="I252" t="str">
        <v/>
      </c>
      <c r="J252" t="str">
        <v/>
      </c>
    </row>
    <row r="253" spans="9:10" x14ac:dyDescent="0.35">
      <c r="I253" t="str">
        <v/>
      </c>
      <c r="J253" t="str">
        <v/>
      </c>
    </row>
    <row r="254" spans="9:10" x14ac:dyDescent="0.35">
      <c r="I254" t="str">
        <v/>
      </c>
      <c r="J254" t="str">
        <v/>
      </c>
    </row>
    <row r="255" spans="9:10" x14ac:dyDescent="0.35">
      <c r="I255" t="str">
        <v/>
      </c>
      <c r="J255" t="str">
        <v/>
      </c>
    </row>
    <row r="256" spans="9:10" x14ac:dyDescent="0.35">
      <c r="I256" t="str">
        <v/>
      </c>
      <c r="J256" t="str">
        <v/>
      </c>
    </row>
    <row r="257" spans="9:10" x14ac:dyDescent="0.35">
      <c r="I257" t="str">
        <v/>
      </c>
      <c r="J257" t="str">
        <v/>
      </c>
    </row>
    <row r="258" spans="9:10" x14ac:dyDescent="0.35">
      <c r="I258" t="str">
        <v/>
      </c>
      <c r="J258" t="str">
        <v/>
      </c>
    </row>
    <row r="259" spans="9:10" x14ac:dyDescent="0.35">
      <c r="I259" t="str">
        <v/>
      </c>
      <c r="J259" t="str">
        <v/>
      </c>
    </row>
    <row r="260" spans="9:10" x14ac:dyDescent="0.35">
      <c r="I260" t="str">
        <v/>
      </c>
      <c r="J260" t="str">
        <v/>
      </c>
    </row>
    <row r="261" spans="9:10" x14ac:dyDescent="0.35">
      <c r="I261" t="str">
        <v/>
      </c>
      <c r="J261" t="str">
        <v/>
      </c>
    </row>
    <row r="262" spans="9:10" x14ac:dyDescent="0.35">
      <c r="I262" t="str">
        <v/>
      </c>
      <c r="J262" t="str">
        <v/>
      </c>
    </row>
    <row r="263" spans="9:10" x14ac:dyDescent="0.35">
      <c r="I263" t="str">
        <v/>
      </c>
      <c r="J263" t="str">
        <v/>
      </c>
    </row>
    <row r="264" spans="9:10" x14ac:dyDescent="0.35">
      <c r="I264" t="str">
        <v/>
      </c>
      <c r="J264" t="str">
        <v/>
      </c>
    </row>
    <row r="265" spans="9:10" x14ac:dyDescent="0.35">
      <c r="I265" t="str">
        <v/>
      </c>
      <c r="J265" t="str">
        <v/>
      </c>
    </row>
    <row r="266" spans="9:10" x14ac:dyDescent="0.35">
      <c r="I266" t="str">
        <v/>
      </c>
      <c r="J266" t="str">
        <v/>
      </c>
    </row>
    <row r="267" spans="9:10" x14ac:dyDescent="0.35">
      <c r="I267" t="str">
        <v/>
      </c>
      <c r="J267" t="str">
        <v/>
      </c>
    </row>
    <row r="268" spans="9:10" x14ac:dyDescent="0.35">
      <c r="I268" t="str">
        <v/>
      </c>
      <c r="J268" t="str">
        <v/>
      </c>
    </row>
    <row r="269" spans="9:10" x14ac:dyDescent="0.35">
      <c r="I269" t="str">
        <v/>
      </c>
      <c r="J269" t="str">
        <v/>
      </c>
    </row>
    <row r="270" spans="9:10" x14ac:dyDescent="0.35">
      <c r="I270" t="str">
        <v/>
      </c>
      <c r="J270" t="str">
        <v/>
      </c>
    </row>
    <row r="271" spans="9:10" x14ac:dyDescent="0.35">
      <c r="I271" t="str">
        <v/>
      </c>
      <c r="J271" t="str">
        <v/>
      </c>
    </row>
    <row r="272" spans="9:10" x14ac:dyDescent="0.35">
      <c r="I272" t="str">
        <v/>
      </c>
      <c r="J272" t="str">
        <v/>
      </c>
    </row>
    <row r="273" spans="9:10" x14ac:dyDescent="0.35">
      <c r="I273" t="str">
        <v/>
      </c>
      <c r="J273" t="str">
        <v/>
      </c>
    </row>
    <row r="274" spans="9:10" x14ac:dyDescent="0.35">
      <c r="I274" t="str">
        <v/>
      </c>
      <c r="J274" t="str">
        <v/>
      </c>
    </row>
    <row r="275" spans="9:10" x14ac:dyDescent="0.35">
      <c r="I275" t="str">
        <v/>
      </c>
      <c r="J275" t="str">
        <v/>
      </c>
    </row>
    <row r="276" spans="9:10" x14ac:dyDescent="0.35">
      <c r="I276" t="str">
        <v/>
      </c>
      <c r="J276" t="str">
        <v/>
      </c>
    </row>
    <row r="277" spans="9:10" x14ac:dyDescent="0.35">
      <c r="I277" t="str">
        <v/>
      </c>
      <c r="J277" t="str">
        <v/>
      </c>
    </row>
    <row r="278" spans="9:10" x14ac:dyDescent="0.35">
      <c r="I278" t="str">
        <v/>
      </c>
      <c r="J278" t="str">
        <v/>
      </c>
    </row>
    <row r="279" spans="9:10" x14ac:dyDescent="0.35">
      <c r="I279" t="str">
        <v/>
      </c>
      <c r="J279" t="str">
        <v/>
      </c>
    </row>
    <row r="280" spans="9:10" x14ac:dyDescent="0.35">
      <c r="I280" t="str">
        <v/>
      </c>
      <c r="J280" t="str">
        <v/>
      </c>
    </row>
    <row r="281" spans="9:10" x14ac:dyDescent="0.35">
      <c r="I281" t="str">
        <v/>
      </c>
      <c r="J281" t="str">
        <v/>
      </c>
    </row>
    <row r="282" spans="9:10" x14ac:dyDescent="0.35">
      <c r="I282" t="str">
        <v/>
      </c>
      <c r="J282" t="str">
        <v/>
      </c>
    </row>
    <row r="283" spans="9:10" x14ac:dyDescent="0.35">
      <c r="I283" t="str">
        <v/>
      </c>
      <c r="J283" t="str">
        <v/>
      </c>
    </row>
    <row r="284" spans="9:10" x14ac:dyDescent="0.35">
      <c r="I284" t="str">
        <v/>
      </c>
      <c r="J284" t="str">
        <v/>
      </c>
    </row>
    <row r="285" spans="9:10" x14ac:dyDescent="0.35">
      <c r="I285" t="str">
        <v/>
      </c>
      <c r="J285" t="str">
        <v/>
      </c>
    </row>
    <row r="286" spans="9:10" x14ac:dyDescent="0.35">
      <c r="I286" t="str">
        <v/>
      </c>
      <c r="J286" t="str">
        <v/>
      </c>
    </row>
    <row r="287" spans="9:10" x14ac:dyDescent="0.35">
      <c r="I287" t="str">
        <v/>
      </c>
      <c r="J287" t="str">
        <v/>
      </c>
    </row>
    <row r="288" spans="9:10" x14ac:dyDescent="0.35">
      <c r="I288" t="str">
        <v/>
      </c>
      <c r="J288" t="str">
        <v/>
      </c>
    </row>
    <row r="289" spans="9:10" x14ac:dyDescent="0.35">
      <c r="I289" t="str">
        <v/>
      </c>
      <c r="J289" t="str">
        <v/>
      </c>
    </row>
    <row r="290" spans="9:10" x14ac:dyDescent="0.35">
      <c r="I290" t="str">
        <v/>
      </c>
      <c r="J290" t="str">
        <v/>
      </c>
    </row>
    <row r="291" spans="9:10" x14ac:dyDescent="0.35">
      <c r="I291" t="str">
        <v/>
      </c>
      <c r="J291" t="str">
        <v/>
      </c>
    </row>
    <row r="292" spans="9:10" x14ac:dyDescent="0.35">
      <c r="I292" t="str">
        <v/>
      </c>
      <c r="J292" t="str">
        <v/>
      </c>
    </row>
    <row r="293" spans="9:10" x14ac:dyDescent="0.35">
      <c r="I293" t="str">
        <v/>
      </c>
      <c r="J293" t="str">
        <v/>
      </c>
    </row>
    <row r="294" spans="9:10" x14ac:dyDescent="0.35">
      <c r="I294" t="str">
        <v/>
      </c>
      <c r="J294" t="str">
        <v/>
      </c>
    </row>
    <row r="295" spans="9:10" x14ac:dyDescent="0.35">
      <c r="I295" t="str">
        <v/>
      </c>
      <c r="J295" t="str">
        <v/>
      </c>
    </row>
    <row r="296" spans="9:10" x14ac:dyDescent="0.35">
      <c r="I296" t="str">
        <v/>
      </c>
      <c r="J296" t="str">
        <v/>
      </c>
    </row>
    <row r="297" spans="9:10" x14ac:dyDescent="0.35">
      <c r="I297" t="str">
        <v/>
      </c>
      <c r="J297" t="str">
        <v/>
      </c>
    </row>
    <row r="298" spans="9:10" x14ac:dyDescent="0.35">
      <c r="I298" t="str">
        <v/>
      </c>
      <c r="J298" t="str">
        <v/>
      </c>
    </row>
    <row r="299" spans="9:10" x14ac:dyDescent="0.35">
      <c r="I299" t="str">
        <v/>
      </c>
      <c r="J299" t="str">
        <v/>
      </c>
    </row>
    <row r="300" spans="9:10" x14ac:dyDescent="0.35">
      <c r="I300" t="str">
        <v/>
      </c>
      <c r="J300" t="str">
        <v/>
      </c>
    </row>
    <row r="301" spans="9:10" x14ac:dyDescent="0.35">
      <c r="I301" t="str">
        <v/>
      </c>
      <c r="J301" t="str">
        <v/>
      </c>
    </row>
    <row r="302" spans="9:10" x14ac:dyDescent="0.35">
      <c r="I302" t="str">
        <v/>
      </c>
      <c r="J302" t="str">
        <v/>
      </c>
    </row>
    <row r="303" spans="9:10" x14ac:dyDescent="0.35">
      <c r="I303" t="str">
        <v/>
      </c>
      <c r="J303" t="str">
        <v/>
      </c>
    </row>
    <row r="304" spans="9:10" x14ac:dyDescent="0.35">
      <c r="I304" t="str">
        <v/>
      </c>
      <c r="J304" t="str">
        <v/>
      </c>
    </row>
    <row r="305" spans="9:10" x14ac:dyDescent="0.35">
      <c r="I305" t="str">
        <v/>
      </c>
      <c r="J305" t="str">
        <v/>
      </c>
    </row>
    <row r="306" spans="9:10" x14ac:dyDescent="0.35">
      <c r="I306" t="str">
        <v/>
      </c>
      <c r="J306" t="str">
        <v/>
      </c>
    </row>
    <row r="307" spans="9:10" x14ac:dyDescent="0.35">
      <c r="I307" t="str">
        <v/>
      </c>
      <c r="J307" t="str">
        <v/>
      </c>
    </row>
    <row r="308" spans="9:10" x14ac:dyDescent="0.35">
      <c r="I308" t="str">
        <v/>
      </c>
      <c r="J308" t="str">
        <v/>
      </c>
    </row>
    <row r="309" spans="9:10" x14ac:dyDescent="0.35">
      <c r="I309" t="str">
        <v/>
      </c>
      <c r="J309" t="str">
        <v/>
      </c>
    </row>
    <row r="310" spans="9:10" x14ac:dyDescent="0.35">
      <c r="I310" t="str">
        <v/>
      </c>
      <c r="J310" t="str">
        <v/>
      </c>
    </row>
    <row r="311" spans="9:10" x14ac:dyDescent="0.35">
      <c r="I311" t="str">
        <v/>
      </c>
      <c r="J311" t="str">
        <v/>
      </c>
    </row>
    <row r="312" spans="9:10" x14ac:dyDescent="0.35">
      <c r="I312" t="str">
        <v/>
      </c>
      <c r="J312" t="str">
        <v/>
      </c>
    </row>
    <row r="313" spans="9:10" x14ac:dyDescent="0.35">
      <c r="I313" t="str">
        <v/>
      </c>
      <c r="J313" t="str">
        <v/>
      </c>
    </row>
    <row r="314" spans="9:10" x14ac:dyDescent="0.35">
      <c r="I314" t="str">
        <v/>
      </c>
      <c r="J314" t="str">
        <v/>
      </c>
    </row>
    <row r="315" spans="9:10" x14ac:dyDescent="0.35">
      <c r="I315" t="str">
        <v/>
      </c>
      <c r="J315" t="str">
        <v/>
      </c>
    </row>
    <row r="316" spans="9:10" x14ac:dyDescent="0.35">
      <c r="I316" t="str">
        <v/>
      </c>
      <c r="J316" t="str">
        <v/>
      </c>
    </row>
    <row r="317" spans="9:10" x14ac:dyDescent="0.35">
      <c r="I317" t="str">
        <v/>
      </c>
      <c r="J317" t="str">
        <v/>
      </c>
    </row>
    <row r="318" spans="9:10" x14ac:dyDescent="0.35">
      <c r="I318" t="str">
        <v/>
      </c>
      <c r="J318" t="str">
        <v/>
      </c>
    </row>
    <row r="319" spans="9:10" x14ac:dyDescent="0.35">
      <c r="I319" t="str">
        <v/>
      </c>
      <c r="J319" t="str">
        <v/>
      </c>
    </row>
    <row r="320" spans="9:10" x14ac:dyDescent="0.35">
      <c r="I320" t="str">
        <v/>
      </c>
      <c r="J320" t="str">
        <v/>
      </c>
    </row>
    <row r="321" spans="9:10" x14ac:dyDescent="0.35">
      <c r="I321" t="str">
        <v/>
      </c>
      <c r="J321" t="str">
        <v/>
      </c>
    </row>
    <row r="322" spans="9:10" x14ac:dyDescent="0.35">
      <c r="I322" t="str">
        <v/>
      </c>
      <c r="J322" t="str">
        <v/>
      </c>
    </row>
    <row r="323" spans="9:10" x14ac:dyDescent="0.35">
      <c r="I323" t="str">
        <v/>
      </c>
      <c r="J323" t="str">
        <v/>
      </c>
    </row>
    <row r="324" spans="9:10" x14ac:dyDescent="0.35">
      <c r="I324" t="str">
        <v/>
      </c>
      <c r="J324" t="str">
        <v/>
      </c>
    </row>
    <row r="325" spans="9:10" x14ac:dyDescent="0.35">
      <c r="I325" t="str">
        <v/>
      </c>
      <c r="J325" t="str">
        <v/>
      </c>
    </row>
    <row r="326" spans="9:10" x14ac:dyDescent="0.35">
      <c r="I326" t="str">
        <v/>
      </c>
      <c r="J326" t="str">
        <v/>
      </c>
    </row>
    <row r="327" spans="9:10" x14ac:dyDescent="0.35">
      <c r="I327" t="str">
        <v/>
      </c>
      <c r="J327" t="str">
        <v/>
      </c>
    </row>
    <row r="328" spans="9:10" x14ac:dyDescent="0.35">
      <c r="I328" t="str">
        <v/>
      </c>
      <c r="J328" t="str">
        <v/>
      </c>
    </row>
    <row r="329" spans="9:10" x14ac:dyDescent="0.35">
      <c r="I329" t="str">
        <v/>
      </c>
      <c r="J329" t="str">
        <v/>
      </c>
    </row>
    <row r="330" spans="9:10" x14ac:dyDescent="0.35">
      <c r="I330" t="str">
        <v/>
      </c>
      <c r="J330" t="str">
        <v/>
      </c>
    </row>
    <row r="331" spans="9:10" x14ac:dyDescent="0.35">
      <c r="I331" t="str">
        <v/>
      </c>
      <c r="J331" t="str">
        <v/>
      </c>
    </row>
    <row r="332" spans="9:10" x14ac:dyDescent="0.35">
      <c r="I332" t="str">
        <v/>
      </c>
      <c r="J332" t="str">
        <v/>
      </c>
    </row>
    <row r="333" spans="9:10" x14ac:dyDescent="0.35">
      <c r="I333" t="str">
        <v/>
      </c>
      <c r="J333" t="str">
        <v/>
      </c>
    </row>
    <row r="334" spans="9:10" x14ac:dyDescent="0.35">
      <c r="I334" t="str">
        <v/>
      </c>
      <c r="J334" t="str">
        <v/>
      </c>
    </row>
    <row r="335" spans="9:10" x14ac:dyDescent="0.35">
      <c r="I335" t="str">
        <v/>
      </c>
      <c r="J335" t="str">
        <v/>
      </c>
    </row>
    <row r="336" spans="9:10" x14ac:dyDescent="0.35">
      <c r="I336" t="str">
        <v/>
      </c>
      <c r="J336" t="str">
        <v/>
      </c>
    </row>
    <row r="337" spans="9:10" x14ac:dyDescent="0.35">
      <c r="I337" t="str">
        <v/>
      </c>
      <c r="J337" t="str">
        <v/>
      </c>
    </row>
    <row r="338" spans="9:10" x14ac:dyDescent="0.35">
      <c r="I338" t="str">
        <v/>
      </c>
      <c r="J338" t="str">
        <v/>
      </c>
    </row>
    <row r="339" spans="9:10" x14ac:dyDescent="0.35">
      <c r="I339" t="str">
        <v/>
      </c>
      <c r="J339" t="str">
        <v/>
      </c>
    </row>
    <row r="340" spans="9:10" x14ac:dyDescent="0.35">
      <c r="I340" t="str">
        <v/>
      </c>
      <c r="J340" t="str">
        <v/>
      </c>
    </row>
    <row r="341" spans="9:10" x14ac:dyDescent="0.35">
      <c r="I341" t="str">
        <v/>
      </c>
      <c r="J341" t="str">
        <v/>
      </c>
    </row>
    <row r="342" spans="9:10" x14ac:dyDescent="0.35">
      <c r="I342" t="str">
        <v/>
      </c>
      <c r="J342" t="str">
        <v/>
      </c>
    </row>
    <row r="343" spans="9:10" x14ac:dyDescent="0.35">
      <c r="I343" t="str">
        <v/>
      </c>
      <c r="J343" t="str">
        <v/>
      </c>
    </row>
    <row r="344" spans="9:10" x14ac:dyDescent="0.35">
      <c r="I344" t="str">
        <v/>
      </c>
      <c r="J344" t="str">
        <v/>
      </c>
    </row>
    <row r="345" spans="9:10" x14ac:dyDescent="0.35">
      <c r="I345" t="str">
        <v/>
      </c>
      <c r="J345" t="str">
        <v/>
      </c>
    </row>
    <row r="346" spans="9:10" x14ac:dyDescent="0.35">
      <c r="I346" t="str">
        <v/>
      </c>
      <c r="J346" t="str">
        <v/>
      </c>
    </row>
    <row r="347" spans="9:10" x14ac:dyDescent="0.35">
      <c r="I347" t="str">
        <v/>
      </c>
      <c r="J347" t="str">
        <v/>
      </c>
    </row>
    <row r="348" spans="9:10" x14ac:dyDescent="0.35">
      <c r="I348" t="str">
        <v/>
      </c>
      <c r="J348" t="str">
        <v/>
      </c>
    </row>
    <row r="349" spans="9:10" x14ac:dyDescent="0.35">
      <c r="I349" t="str">
        <v/>
      </c>
      <c r="J349" t="str">
        <v/>
      </c>
    </row>
    <row r="350" spans="9:10" x14ac:dyDescent="0.35">
      <c r="I350" t="str">
        <v/>
      </c>
      <c r="J350" t="str">
        <v/>
      </c>
    </row>
    <row r="351" spans="9:10" x14ac:dyDescent="0.35">
      <c r="I351" t="str">
        <v/>
      </c>
      <c r="J351" t="str">
        <v/>
      </c>
    </row>
    <row r="352" spans="9:10" x14ac:dyDescent="0.35">
      <c r="I352" t="str">
        <v/>
      </c>
      <c r="J352" t="str">
        <v/>
      </c>
    </row>
    <row r="353" spans="9:10" x14ac:dyDescent="0.35">
      <c r="I353" t="str">
        <v/>
      </c>
      <c r="J353" t="str">
        <v/>
      </c>
    </row>
    <row r="354" spans="9:10" x14ac:dyDescent="0.35">
      <c r="I354" t="str">
        <v/>
      </c>
      <c r="J354" t="str">
        <v/>
      </c>
    </row>
    <row r="355" spans="9:10" x14ac:dyDescent="0.35">
      <c r="I355" t="str">
        <v/>
      </c>
      <c r="J355" t="str">
        <v/>
      </c>
    </row>
    <row r="356" spans="9:10" x14ac:dyDescent="0.35">
      <c r="I356" t="str">
        <v/>
      </c>
      <c r="J356" t="str">
        <v/>
      </c>
    </row>
    <row r="357" spans="9:10" x14ac:dyDescent="0.35">
      <c r="I357" t="str">
        <v/>
      </c>
      <c r="J357" t="str">
        <v/>
      </c>
    </row>
    <row r="358" spans="9:10" x14ac:dyDescent="0.35">
      <c r="I358" t="str">
        <v/>
      </c>
      <c r="J358" t="str">
        <v/>
      </c>
    </row>
    <row r="359" spans="9:10" x14ac:dyDescent="0.35">
      <c r="I359" t="str">
        <v/>
      </c>
      <c r="J359" t="str">
        <v/>
      </c>
    </row>
    <row r="360" spans="9:10" x14ac:dyDescent="0.35">
      <c r="I360" t="str">
        <v/>
      </c>
      <c r="J360" t="str">
        <v/>
      </c>
    </row>
    <row r="361" spans="9:10" x14ac:dyDescent="0.35">
      <c r="I361" t="str">
        <v/>
      </c>
      <c r="J361" t="str">
        <v/>
      </c>
    </row>
    <row r="362" spans="9:10" x14ac:dyDescent="0.35">
      <c r="I362" t="str">
        <v/>
      </c>
      <c r="J362" t="str">
        <v/>
      </c>
    </row>
    <row r="363" spans="9:10" x14ac:dyDescent="0.35">
      <c r="I363" t="str">
        <v/>
      </c>
      <c r="J363" t="str">
        <v/>
      </c>
    </row>
    <row r="364" spans="9:10" x14ac:dyDescent="0.35">
      <c r="I364" t="str">
        <v/>
      </c>
      <c r="J364" t="str">
        <v/>
      </c>
    </row>
    <row r="365" spans="9:10" x14ac:dyDescent="0.35">
      <c r="I365" t="str">
        <v/>
      </c>
      <c r="J365" t="str">
        <v/>
      </c>
    </row>
    <row r="366" spans="9:10" x14ac:dyDescent="0.35">
      <c r="I366" t="str">
        <v/>
      </c>
      <c r="J366" t="str">
        <v/>
      </c>
    </row>
    <row r="367" spans="9:10" x14ac:dyDescent="0.35">
      <c r="I367" t="str">
        <v/>
      </c>
      <c r="J367" t="str">
        <v/>
      </c>
    </row>
    <row r="368" spans="9:10" x14ac:dyDescent="0.35">
      <c r="I368" t="str">
        <v/>
      </c>
      <c r="J368" t="str">
        <v/>
      </c>
    </row>
    <row r="369" spans="9:10" x14ac:dyDescent="0.35">
      <c r="I369" t="str">
        <v/>
      </c>
      <c r="J369" t="str">
        <v/>
      </c>
    </row>
    <row r="370" spans="9:10" x14ac:dyDescent="0.35">
      <c r="I370" t="str">
        <v/>
      </c>
      <c r="J370" t="str">
        <v/>
      </c>
    </row>
    <row r="371" spans="9:10" x14ac:dyDescent="0.35">
      <c r="I371" t="str">
        <v/>
      </c>
      <c r="J371" t="str">
        <v/>
      </c>
    </row>
    <row r="372" spans="9:10" x14ac:dyDescent="0.35">
      <c r="I372" t="str">
        <v/>
      </c>
      <c r="J372" t="str">
        <v/>
      </c>
    </row>
    <row r="373" spans="9:10" x14ac:dyDescent="0.35">
      <c r="I373" t="str">
        <v/>
      </c>
      <c r="J373" t="str">
        <v/>
      </c>
    </row>
    <row r="374" spans="9:10" x14ac:dyDescent="0.35">
      <c r="I374" t="str">
        <v/>
      </c>
      <c r="J374" t="str">
        <v/>
      </c>
    </row>
    <row r="375" spans="9:10" x14ac:dyDescent="0.35">
      <c r="I375" t="str">
        <v/>
      </c>
      <c r="J375" t="str">
        <v/>
      </c>
    </row>
    <row r="376" spans="9:10" x14ac:dyDescent="0.35">
      <c r="I376" t="str">
        <v/>
      </c>
      <c r="J376" t="str">
        <v/>
      </c>
    </row>
    <row r="377" spans="9:10" x14ac:dyDescent="0.35">
      <c r="I377" t="str">
        <v/>
      </c>
      <c r="J377" t="str">
        <v/>
      </c>
    </row>
    <row r="378" spans="9:10" x14ac:dyDescent="0.35">
      <c r="I378" t="str">
        <v/>
      </c>
      <c r="J378" t="str">
        <v/>
      </c>
    </row>
    <row r="379" spans="9:10" x14ac:dyDescent="0.35">
      <c r="I379" t="str">
        <v/>
      </c>
      <c r="J379" t="str">
        <v/>
      </c>
    </row>
    <row r="380" spans="9:10" x14ac:dyDescent="0.35">
      <c r="I380" t="str">
        <v/>
      </c>
      <c r="J380" t="str">
        <v/>
      </c>
    </row>
    <row r="381" spans="9:10" x14ac:dyDescent="0.35">
      <c r="I381" t="str">
        <v/>
      </c>
      <c r="J381" t="str">
        <v/>
      </c>
    </row>
    <row r="382" spans="9:10" x14ac:dyDescent="0.35">
      <c r="I382" t="str">
        <v/>
      </c>
      <c r="J382" t="str">
        <v/>
      </c>
    </row>
    <row r="383" spans="9:10" x14ac:dyDescent="0.35">
      <c r="I383" t="str">
        <v/>
      </c>
      <c r="J383" t="str">
        <v/>
      </c>
    </row>
    <row r="384" spans="9:10" x14ac:dyDescent="0.35">
      <c r="I384" t="str">
        <v/>
      </c>
      <c r="J384" t="str">
        <v/>
      </c>
    </row>
    <row r="385" spans="9:10" x14ac:dyDescent="0.35">
      <c r="I385" t="str">
        <v/>
      </c>
      <c r="J385" t="str">
        <v/>
      </c>
    </row>
    <row r="386" spans="9:10" x14ac:dyDescent="0.35">
      <c r="I386" t="str">
        <v/>
      </c>
      <c r="J386" t="str">
        <v/>
      </c>
    </row>
    <row r="387" spans="9:10" x14ac:dyDescent="0.35">
      <c r="I387" t="str">
        <v/>
      </c>
      <c r="J387" t="str">
        <v/>
      </c>
    </row>
    <row r="388" spans="9:10" x14ac:dyDescent="0.35">
      <c r="I388" t="str">
        <v/>
      </c>
      <c r="J388" t="str">
        <v/>
      </c>
    </row>
    <row r="389" spans="9:10" x14ac:dyDescent="0.35">
      <c r="I389" t="str">
        <v/>
      </c>
      <c r="J389" t="str">
        <v/>
      </c>
    </row>
    <row r="390" spans="9:10" x14ac:dyDescent="0.35">
      <c r="I390" t="str">
        <v/>
      </c>
      <c r="J390" t="str">
        <v/>
      </c>
    </row>
    <row r="391" spans="9:10" x14ac:dyDescent="0.35">
      <c r="I391" t="str">
        <v/>
      </c>
      <c r="J391" t="str">
        <v/>
      </c>
    </row>
    <row r="392" spans="9:10" x14ac:dyDescent="0.35">
      <c r="I392" t="str">
        <v/>
      </c>
      <c r="J392" t="str">
        <v/>
      </c>
    </row>
    <row r="393" spans="9:10" x14ac:dyDescent="0.35">
      <c r="I393" t="str">
        <v/>
      </c>
      <c r="J393" t="str">
        <v/>
      </c>
    </row>
    <row r="394" spans="9:10" x14ac:dyDescent="0.35">
      <c r="I394" t="str">
        <v/>
      </c>
      <c r="J394" t="str">
        <v/>
      </c>
    </row>
    <row r="395" spans="9:10" x14ac:dyDescent="0.35">
      <c r="I395" t="str">
        <v/>
      </c>
      <c r="J395" t="str">
        <v/>
      </c>
    </row>
    <row r="396" spans="9:10" x14ac:dyDescent="0.35">
      <c r="I396" t="str">
        <v/>
      </c>
      <c r="J396" t="str">
        <v/>
      </c>
    </row>
    <row r="397" spans="9:10" x14ac:dyDescent="0.35">
      <c r="I397" t="str">
        <v/>
      </c>
      <c r="J397" t="str">
        <v/>
      </c>
    </row>
    <row r="398" spans="9:10" x14ac:dyDescent="0.35">
      <c r="I398" t="str">
        <v/>
      </c>
      <c r="J398" t="str">
        <v/>
      </c>
    </row>
    <row r="399" spans="9:10" x14ac:dyDescent="0.35">
      <c r="I399" t="str">
        <v/>
      </c>
      <c r="J399" t="str">
        <v/>
      </c>
    </row>
    <row r="400" spans="9:10" x14ac:dyDescent="0.35">
      <c r="I400" t="str">
        <v/>
      </c>
      <c r="J400" t="str">
        <v/>
      </c>
    </row>
    <row r="401" spans="9:10" x14ac:dyDescent="0.35">
      <c r="I401" t="str">
        <v/>
      </c>
      <c r="J401" t="str">
        <v/>
      </c>
    </row>
    <row r="402" spans="9:10" x14ac:dyDescent="0.35">
      <c r="I402" t="str">
        <v/>
      </c>
      <c r="J402" t="str">
        <v/>
      </c>
    </row>
    <row r="403" spans="9:10" x14ac:dyDescent="0.35">
      <c r="I403" t="str">
        <v/>
      </c>
      <c r="J403" t="str">
        <v/>
      </c>
    </row>
    <row r="404" spans="9:10" x14ac:dyDescent="0.35">
      <c r="I404" t="str">
        <v/>
      </c>
      <c r="J404" t="str">
        <v/>
      </c>
    </row>
    <row r="405" spans="9:10" x14ac:dyDescent="0.35">
      <c r="I405" t="str">
        <v/>
      </c>
      <c r="J405" t="str">
        <v/>
      </c>
    </row>
    <row r="406" spans="9:10" x14ac:dyDescent="0.35">
      <c r="I406" t="str">
        <v/>
      </c>
      <c r="J406" t="str">
        <v/>
      </c>
    </row>
    <row r="407" spans="9:10" x14ac:dyDescent="0.35">
      <c r="I407" t="str">
        <v/>
      </c>
      <c r="J407" t="str">
        <v/>
      </c>
    </row>
    <row r="408" spans="9:10" x14ac:dyDescent="0.35">
      <c r="I408" t="str">
        <v/>
      </c>
      <c r="J408" t="str">
        <v/>
      </c>
    </row>
    <row r="409" spans="9:10" x14ac:dyDescent="0.35">
      <c r="I409" t="str">
        <v/>
      </c>
      <c r="J409" t="str">
        <v/>
      </c>
    </row>
    <row r="410" spans="9:10" x14ac:dyDescent="0.35">
      <c r="I410" t="str">
        <v/>
      </c>
      <c r="J410" t="str">
        <v/>
      </c>
    </row>
    <row r="411" spans="9:10" x14ac:dyDescent="0.35">
      <c r="I411" t="str">
        <v/>
      </c>
      <c r="J411" t="str">
        <v/>
      </c>
    </row>
    <row r="412" spans="9:10" x14ac:dyDescent="0.35">
      <c r="I412" t="str">
        <v/>
      </c>
      <c r="J412" t="str">
        <v/>
      </c>
    </row>
    <row r="413" spans="9:10" x14ac:dyDescent="0.35">
      <c r="I413" t="str">
        <v/>
      </c>
      <c r="J413" t="str">
        <v/>
      </c>
    </row>
    <row r="414" spans="9:10" x14ac:dyDescent="0.35">
      <c r="I414" t="str">
        <v/>
      </c>
      <c r="J414" t="str">
        <v/>
      </c>
    </row>
    <row r="415" spans="9:10" x14ac:dyDescent="0.35">
      <c r="I415" t="str">
        <v/>
      </c>
      <c r="J415" t="str">
        <v/>
      </c>
    </row>
    <row r="416" spans="9:10" x14ac:dyDescent="0.35">
      <c r="I416" t="str">
        <v/>
      </c>
      <c r="J416" t="str">
        <v/>
      </c>
    </row>
    <row r="417" spans="9:10" x14ac:dyDescent="0.35">
      <c r="I417" t="str">
        <v/>
      </c>
      <c r="J417" t="str">
        <v/>
      </c>
    </row>
    <row r="418" spans="9:10" x14ac:dyDescent="0.35">
      <c r="I418" t="str">
        <v/>
      </c>
      <c r="J418" t="str">
        <v/>
      </c>
    </row>
    <row r="419" spans="9:10" x14ac:dyDescent="0.35">
      <c r="I419" t="str">
        <v/>
      </c>
      <c r="J419" t="str">
        <v/>
      </c>
    </row>
    <row r="420" spans="9:10" x14ac:dyDescent="0.35">
      <c r="I420" t="str">
        <v/>
      </c>
      <c r="J420" t="str">
        <v/>
      </c>
    </row>
    <row r="421" spans="9:10" x14ac:dyDescent="0.35">
      <c r="I421" t="str">
        <v/>
      </c>
      <c r="J421" t="str">
        <v/>
      </c>
    </row>
    <row r="422" spans="9:10" x14ac:dyDescent="0.35">
      <c r="I422" t="str">
        <v/>
      </c>
      <c r="J422" t="str">
        <v/>
      </c>
    </row>
    <row r="423" spans="9:10" x14ac:dyDescent="0.35">
      <c r="I423" t="str">
        <v/>
      </c>
      <c r="J423" t="str">
        <v/>
      </c>
    </row>
    <row r="424" spans="9:10" x14ac:dyDescent="0.35">
      <c r="I424" t="str">
        <v/>
      </c>
      <c r="J424" t="str">
        <v/>
      </c>
    </row>
    <row r="425" spans="9:10" x14ac:dyDescent="0.35">
      <c r="I425" t="str">
        <v/>
      </c>
      <c r="J425" t="str">
        <v/>
      </c>
    </row>
    <row r="426" spans="9:10" x14ac:dyDescent="0.35">
      <c r="I426" t="str">
        <v/>
      </c>
      <c r="J426" t="str">
        <v/>
      </c>
    </row>
    <row r="427" spans="9:10" x14ac:dyDescent="0.35">
      <c r="I427" t="str">
        <v/>
      </c>
      <c r="J427" t="str">
        <v/>
      </c>
    </row>
    <row r="428" spans="9:10" x14ac:dyDescent="0.35">
      <c r="I428" t="str">
        <v/>
      </c>
      <c r="J428" t="str">
        <v/>
      </c>
    </row>
    <row r="429" spans="9:10" x14ac:dyDescent="0.35">
      <c r="I429" t="str">
        <v/>
      </c>
      <c r="J429" t="str">
        <v/>
      </c>
    </row>
    <row r="430" spans="9:10" x14ac:dyDescent="0.35">
      <c r="I430" t="str">
        <v/>
      </c>
      <c r="J430" t="str">
        <v/>
      </c>
    </row>
    <row r="431" spans="9:10" x14ac:dyDescent="0.35">
      <c r="I431" t="str">
        <v/>
      </c>
      <c r="J431" t="str">
        <v/>
      </c>
    </row>
    <row r="432" spans="9:10" x14ac:dyDescent="0.35">
      <c r="I432" t="str">
        <v/>
      </c>
      <c r="J432" t="str">
        <v/>
      </c>
    </row>
    <row r="433" spans="9:10" x14ac:dyDescent="0.35">
      <c r="I433" t="str">
        <v/>
      </c>
      <c r="J433" t="str">
        <v/>
      </c>
    </row>
    <row r="434" spans="9:10" x14ac:dyDescent="0.35">
      <c r="I434" t="str">
        <v/>
      </c>
      <c r="J434" t="str">
        <v/>
      </c>
    </row>
    <row r="435" spans="9:10" x14ac:dyDescent="0.35">
      <c r="I435" t="str">
        <v/>
      </c>
      <c r="J435" t="str">
        <v/>
      </c>
    </row>
    <row r="436" spans="9:10" x14ac:dyDescent="0.35">
      <c r="I436" t="str">
        <v/>
      </c>
      <c r="J436" t="str">
        <v/>
      </c>
    </row>
    <row r="437" spans="9:10" x14ac:dyDescent="0.35">
      <c r="I437" t="str">
        <v/>
      </c>
      <c r="J437" t="str">
        <v/>
      </c>
    </row>
    <row r="438" spans="9:10" x14ac:dyDescent="0.35">
      <c r="I438" t="str">
        <v/>
      </c>
      <c r="J438" t="str">
        <v/>
      </c>
    </row>
    <row r="439" spans="9:10" x14ac:dyDescent="0.35">
      <c r="I439" t="str">
        <v/>
      </c>
      <c r="J439" t="str">
        <v/>
      </c>
    </row>
    <row r="440" spans="9:10" x14ac:dyDescent="0.35">
      <c r="I440" t="str">
        <v/>
      </c>
      <c r="J440" t="str">
        <v/>
      </c>
    </row>
    <row r="441" spans="9:10" x14ac:dyDescent="0.35">
      <c r="I441" t="str">
        <v/>
      </c>
      <c r="J441" t="str">
        <v/>
      </c>
    </row>
    <row r="442" spans="9:10" x14ac:dyDescent="0.35">
      <c r="I442" t="str">
        <v/>
      </c>
      <c r="J442" t="str">
        <v/>
      </c>
    </row>
    <row r="443" spans="9:10" x14ac:dyDescent="0.35">
      <c r="I443" t="str">
        <v/>
      </c>
      <c r="J443" t="str">
        <v/>
      </c>
    </row>
    <row r="444" spans="9:10" x14ac:dyDescent="0.35">
      <c r="I444" t="str">
        <v/>
      </c>
      <c r="J444" t="str">
        <v/>
      </c>
    </row>
    <row r="445" spans="9:10" x14ac:dyDescent="0.35">
      <c r="I445" t="str">
        <v/>
      </c>
      <c r="J445" t="str">
        <v/>
      </c>
    </row>
    <row r="446" spans="9:10" x14ac:dyDescent="0.35">
      <c r="I446" t="str">
        <v/>
      </c>
      <c r="J446" t="str">
        <v/>
      </c>
    </row>
    <row r="447" spans="9:10" x14ac:dyDescent="0.35">
      <c r="I447" t="str">
        <v/>
      </c>
      <c r="J447" t="str">
        <v/>
      </c>
    </row>
    <row r="448" spans="9:10" x14ac:dyDescent="0.35">
      <c r="I448" t="str">
        <v/>
      </c>
      <c r="J448" t="str">
        <v/>
      </c>
    </row>
    <row r="449" spans="9:10" x14ac:dyDescent="0.35">
      <c r="I449" t="str">
        <v/>
      </c>
      <c r="J449" t="str">
        <v/>
      </c>
    </row>
    <row r="450" spans="9:10" x14ac:dyDescent="0.35">
      <c r="I450" t="str">
        <v/>
      </c>
      <c r="J450" t="str">
        <v/>
      </c>
    </row>
    <row r="451" spans="9:10" x14ac:dyDescent="0.35">
      <c r="I451" t="str">
        <v/>
      </c>
      <c r="J451" t="str">
        <v/>
      </c>
    </row>
    <row r="452" spans="9:10" x14ac:dyDescent="0.35">
      <c r="I452" t="str">
        <v/>
      </c>
      <c r="J452" t="str">
        <v/>
      </c>
    </row>
    <row r="453" spans="9:10" x14ac:dyDescent="0.35">
      <c r="I453" t="str">
        <v/>
      </c>
      <c r="J453" t="str">
        <v/>
      </c>
    </row>
    <row r="454" spans="9:10" x14ac:dyDescent="0.35">
      <c r="I454" t="str">
        <v/>
      </c>
      <c r="J454" t="str">
        <v/>
      </c>
    </row>
    <row r="455" spans="9:10" x14ac:dyDescent="0.35">
      <c r="I455" t="str">
        <v/>
      </c>
      <c r="J455" t="str">
        <v/>
      </c>
    </row>
    <row r="456" spans="9:10" x14ac:dyDescent="0.35">
      <c r="I456" t="str">
        <v/>
      </c>
      <c r="J456" t="str">
        <v/>
      </c>
    </row>
    <row r="457" spans="9:10" x14ac:dyDescent="0.35">
      <c r="I457" t="str">
        <v/>
      </c>
      <c r="J457" t="str">
        <v/>
      </c>
    </row>
    <row r="458" spans="9:10" x14ac:dyDescent="0.35">
      <c r="I458" t="str">
        <v/>
      </c>
      <c r="J458" t="str">
        <v/>
      </c>
    </row>
    <row r="459" spans="9:10" x14ac:dyDescent="0.35">
      <c r="I459" t="str">
        <v/>
      </c>
      <c r="J459" t="str">
        <v/>
      </c>
    </row>
    <row r="460" spans="9:10" x14ac:dyDescent="0.35">
      <c r="I460" t="str">
        <v/>
      </c>
      <c r="J460" t="str">
        <v/>
      </c>
    </row>
    <row r="461" spans="9:10" x14ac:dyDescent="0.35">
      <c r="I461" t="str">
        <v/>
      </c>
      <c r="J461" t="str">
        <v/>
      </c>
    </row>
    <row r="462" spans="9:10" x14ac:dyDescent="0.35">
      <c r="I462" t="str">
        <v/>
      </c>
      <c r="J462" t="str">
        <v/>
      </c>
    </row>
    <row r="463" spans="9:10" x14ac:dyDescent="0.35">
      <c r="I463" t="str">
        <v/>
      </c>
      <c r="J463" t="str">
        <v/>
      </c>
    </row>
    <row r="464" spans="9:10" x14ac:dyDescent="0.35">
      <c r="I464" t="str">
        <v/>
      </c>
      <c r="J464" t="str">
        <v/>
      </c>
    </row>
    <row r="465" spans="9:10" x14ac:dyDescent="0.35">
      <c r="I465" t="str">
        <v/>
      </c>
      <c r="J465" t="str">
        <v/>
      </c>
    </row>
    <row r="466" spans="9:10" x14ac:dyDescent="0.35">
      <c r="I466" t="str">
        <v/>
      </c>
      <c r="J466" t="str">
        <v/>
      </c>
    </row>
    <row r="467" spans="9:10" x14ac:dyDescent="0.35">
      <c r="I467" t="str">
        <v/>
      </c>
      <c r="J467" t="str">
        <v/>
      </c>
    </row>
    <row r="468" spans="9:10" x14ac:dyDescent="0.35">
      <c r="I468" t="str">
        <v/>
      </c>
      <c r="J468" t="str">
        <v/>
      </c>
    </row>
    <row r="469" spans="9:10" x14ac:dyDescent="0.35">
      <c r="I469" t="str">
        <v/>
      </c>
      <c r="J469" t="str">
        <v/>
      </c>
    </row>
    <row r="470" spans="9:10" x14ac:dyDescent="0.35">
      <c r="I470" t="str">
        <v/>
      </c>
      <c r="J470" t="str">
        <v/>
      </c>
    </row>
    <row r="471" spans="9:10" x14ac:dyDescent="0.35">
      <c r="I471" t="str">
        <v/>
      </c>
      <c r="J471" t="str">
        <v/>
      </c>
    </row>
    <row r="472" spans="9:10" x14ac:dyDescent="0.35">
      <c r="I472" t="str">
        <v/>
      </c>
      <c r="J472" t="str">
        <v/>
      </c>
    </row>
    <row r="473" spans="9:10" x14ac:dyDescent="0.35">
      <c r="I473" t="str">
        <v/>
      </c>
      <c r="J473" t="str">
        <v/>
      </c>
    </row>
    <row r="474" spans="9:10" x14ac:dyDescent="0.35">
      <c r="I474" t="str">
        <v/>
      </c>
      <c r="J474" t="str">
        <v/>
      </c>
    </row>
    <row r="475" spans="9:10" x14ac:dyDescent="0.35">
      <c r="I475" t="str">
        <v/>
      </c>
      <c r="J475" t="str">
        <v/>
      </c>
    </row>
    <row r="476" spans="9:10" x14ac:dyDescent="0.35">
      <c r="I476" t="str">
        <v/>
      </c>
      <c r="J476" t="str">
        <v/>
      </c>
    </row>
    <row r="477" spans="9:10" x14ac:dyDescent="0.35">
      <c r="I477" t="str">
        <v/>
      </c>
      <c r="J477" t="str">
        <v/>
      </c>
    </row>
    <row r="478" spans="9:10" x14ac:dyDescent="0.35">
      <c r="I478" t="str">
        <v/>
      </c>
      <c r="J478" t="str">
        <v/>
      </c>
    </row>
    <row r="479" spans="9:10" x14ac:dyDescent="0.35">
      <c r="I479" t="str">
        <v/>
      </c>
      <c r="J479" t="str">
        <v/>
      </c>
    </row>
    <row r="480" spans="9:10" x14ac:dyDescent="0.35">
      <c r="I480" t="str">
        <v/>
      </c>
      <c r="J480" t="str">
        <v/>
      </c>
    </row>
    <row r="481" spans="9:10" x14ac:dyDescent="0.35">
      <c r="I481" t="str">
        <v/>
      </c>
      <c r="J481" t="str">
        <v/>
      </c>
    </row>
    <row r="482" spans="9:10" x14ac:dyDescent="0.35">
      <c r="I482" t="str">
        <v/>
      </c>
      <c r="J482" t="str">
        <v/>
      </c>
    </row>
    <row r="483" spans="9:10" x14ac:dyDescent="0.35">
      <c r="I483" t="str">
        <v/>
      </c>
      <c r="J483" t="str">
        <v/>
      </c>
    </row>
    <row r="484" spans="9:10" x14ac:dyDescent="0.35">
      <c r="I484" t="str">
        <v/>
      </c>
      <c r="J484" t="str">
        <v/>
      </c>
    </row>
    <row r="485" spans="9:10" x14ac:dyDescent="0.35">
      <c r="I485" t="str">
        <v/>
      </c>
      <c r="J485" t="str">
        <v/>
      </c>
    </row>
    <row r="486" spans="9:10" x14ac:dyDescent="0.35">
      <c r="I486" t="str">
        <v/>
      </c>
      <c r="J486" t="str">
        <v/>
      </c>
    </row>
    <row r="487" spans="9:10" x14ac:dyDescent="0.35">
      <c r="I487" t="str">
        <v/>
      </c>
      <c r="J487" t="str">
        <v/>
      </c>
    </row>
    <row r="488" spans="9:10" x14ac:dyDescent="0.35">
      <c r="I488" t="str">
        <v/>
      </c>
      <c r="J488" t="str">
        <v/>
      </c>
    </row>
    <row r="489" spans="9:10" x14ac:dyDescent="0.35">
      <c r="I489" t="str">
        <v/>
      </c>
      <c r="J489" t="str">
        <v/>
      </c>
    </row>
    <row r="490" spans="9:10" x14ac:dyDescent="0.35">
      <c r="I490" t="str">
        <v/>
      </c>
      <c r="J490" t="str">
        <v/>
      </c>
    </row>
    <row r="491" spans="9:10" x14ac:dyDescent="0.35">
      <c r="I491" t="str">
        <v/>
      </c>
      <c r="J491" t="str">
        <v/>
      </c>
    </row>
    <row r="492" spans="9:10" x14ac:dyDescent="0.35">
      <c r="I492" t="str">
        <v/>
      </c>
      <c r="J492" t="str">
        <v/>
      </c>
    </row>
    <row r="493" spans="9:10" x14ac:dyDescent="0.35">
      <c r="I493" t="str">
        <v/>
      </c>
      <c r="J493" t="str">
        <v/>
      </c>
    </row>
    <row r="494" spans="9:10" x14ac:dyDescent="0.35">
      <c r="I494" t="str">
        <v/>
      </c>
      <c r="J494" t="str">
        <v/>
      </c>
    </row>
    <row r="495" spans="9:10" x14ac:dyDescent="0.35">
      <c r="I495" t="str">
        <v/>
      </c>
      <c r="J495" t="str">
        <v/>
      </c>
    </row>
    <row r="496" spans="9:10" x14ac:dyDescent="0.35">
      <c r="I496" t="str">
        <v/>
      </c>
      <c r="J496" t="str">
        <v/>
      </c>
    </row>
    <row r="497" spans="9:10" x14ac:dyDescent="0.35">
      <c r="I497" t="str">
        <v/>
      </c>
      <c r="J497" t="str">
        <v/>
      </c>
    </row>
    <row r="498" spans="9:10" x14ac:dyDescent="0.35">
      <c r="I498" t="str">
        <v/>
      </c>
      <c r="J498" t="str">
        <v/>
      </c>
    </row>
    <row r="499" spans="9:10" x14ac:dyDescent="0.35">
      <c r="I499" t="str">
        <v/>
      </c>
      <c r="J499" t="str">
        <v/>
      </c>
    </row>
    <row r="500" spans="9:10" x14ac:dyDescent="0.35">
      <c r="I500" t="str">
        <v/>
      </c>
      <c r="J500" t="str">
        <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5B39-36E9-491D-9733-63004DF919E6}">
  <sheetPr codeName="Sheet7"/>
  <dimension ref="A1:B39"/>
  <sheetViews>
    <sheetView workbookViewId="0"/>
  </sheetViews>
  <sheetFormatPr defaultRowHeight="14.5" x14ac:dyDescent="0.35"/>
  <cols>
    <col min="1" max="1" width="24.26953125" bestFit="1" customWidth="1"/>
    <col min="2" max="2" width="19.1796875" bestFit="1" customWidth="1"/>
    <col min="3" max="4" width="5.453125" bestFit="1" customWidth="1"/>
    <col min="5" max="5" width="10.7265625" bestFit="1" customWidth="1"/>
    <col min="6" max="6" width="15.453125" customWidth="1"/>
    <col min="7" max="7" width="12.36328125" bestFit="1" customWidth="1"/>
    <col min="8" max="8" width="19.1796875" bestFit="1" customWidth="1"/>
    <col min="9" max="37" width="15.453125" customWidth="1"/>
    <col min="38" max="38" width="10.7265625" customWidth="1"/>
  </cols>
  <sheetData>
    <row r="1" spans="1:2" x14ac:dyDescent="0.35"/>
    <row r="3" spans="1:2" x14ac:dyDescent="0.35">
      <c r="A3" s="37" t="s">
        <v>118</v>
      </c>
      <c r="B3" t="s">
        <v>117</v>
      </c>
    </row>
    <row r="4" spans="1:2" x14ac:dyDescent="0.35">
      <c r="A4" s="38" t="s">
        <v>95</v>
      </c>
      <c r="B4">
        <v>8</v>
      </c>
    </row>
    <row r="5" spans="1:2" x14ac:dyDescent="0.35">
      <c r="A5" s="38" t="s">
        <v>92</v>
      </c>
      <c r="B5">
        <v>13</v>
      </c>
    </row>
    <row r="6" spans="1:2" x14ac:dyDescent="0.35">
      <c r="A6" s="38" t="s">
        <v>93</v>
      </c>
      <c r="B6">
        <v>14</v>
      </c>
    </row>
    <row r="7" spans="1:2" x14ac:dyDescent="0.35">
      <c r="A7" s="38" t="s">
        <v>94</v>
      </c>
      <c r="B7">
        <v>1</v>
      </c>
    </row>
    <row r="8" spans="1:2" x14ac:dyDescent="0.35">
      <c r="A8" s="38" t="s">
        <v>116</v>
      </c>
      <c r="B8">
        <v>36</v>
      </c>
    </row>
    <row r="11" spans="1:2" x14ac:dyDescent="0.35">
      <c r="A11" s="38"/>
    </row>
    <row r="12" spans="1:2" x14ac:dyDescent="0.35">
      <c r="A12" s="37" t="s">
        <v>64</v>
      </c>
      <c r="B12" t="s">
        <v>117</v>
      </c>
    </row>
    <row r="13" spans="1:2" x14ac:dyDescent="0.35">
      <c r="A13" s="38">
        <v>2</v>
      </c>
      <c r="B13">
        <v>6</v>
      </c>
    </row>
    <row r="14" spans="1:2" x14ac:dyDescent="0.35">
      <c r="A14" s="38">
        <v>3</v>
      </c>
      <c r="B14">
        <v>8</v>
      </c>
    </row>
    <row r="15" spans="1:2" x14ac:dyDescent="0.35">
      <c r="A15" s="38">
        <v>4</v>
      </c>
      <c r="B15">
        <v>13</v>
      </c>
    </row>
    <row r="16" spans="1:2" x14ac:dyDescent="0.35">
      <c r="A16" s="38">
        <v>5</v>
      </c>
      <c r="B16">
        <v>9</v>
      </c>
    </row>
    <row r="17" spans="1:2" x14ac:dyDescent="0.35">
      <c r="A17" s="38" t="s">
        <v>116</v>
      </c>
      <c r="B17">
        <v>36</v>
      </c>
    </row>
    <row r="21" spans="1:2" x14ac:dyDescent="0.35">
      <c r="A21" s="37" t="s">
        <v>69</v>
      </c>
      <c r="B21" t="s">
        <v>117</v>
      </c>
    </row>
    <row r="22" spans="1:2" x14ac:dyDescent="0.35">
      <c r="A22" s="38">
        <v>1</v>
      </c>
      <c r="B22">
        <v>1</v>
      </c>
    </row>
    <row r="23" spans="1:2" x14ac:dyDescent="0.35">
      <c r="A23" s="38">
        <v>2</v>
      </c>
      <c r="B23">
        <v>5</v>
      </c>
    </row>
    <row r="24" spans="1:2" x14ac:dyDescent="0.35">
      <c r="A24" s="38">
        <v>3</v>
      </c>
      <c r="B24">
        <v>6</v>
      </c>
    </row>
    <row r="25" spans="1:2" x14ac:dyDescent="0.35">
      <c r="A25" s="38">
        <v>4</v>
      </c>
      <c r="B25">
        <v>11</v>
      </c>
    </row>
    <row r="26" spans="1:2" x14ac:dyDescent="0.35">
      <c r="A26" s="38">
        <v>5</v>
      </c>
      <c r="B26">
        <v>13</v>
      </c>
    </row>
    <row r="27" spans="1:2" x14ac:dyDescent="0.35">
      <c r="A27" s="38" t="s">
        <v>116</v>
      </c>
      <c r="B27">
        <v>36</v>
      </c>
    </row>
    <row r="31" spans="1:2" x14ac:dyDescent="0.35">
      <c r="A31" s="37" t="s">
        <v>115</v>
      </c>
      <c r="B31" t="s">
        <v>120</v>
      </c>
    </row>
    <row r="32" spans="1:2" x14ac:dyDescent="0.35">
      <c r="A32" s="38" t="s">
        <v>95</v>
      </c>
      <c r="B32">
        <v>1</v>
      </c>
    </row>
    <row r="33" spans="1:2" x14ac:dyDescent="0.35">
      <c r="A33" s="39" t="s">
        <v>73</v>
      </c>
      <c r="B33">
        <v>1</v>
      </c>
    </row>
    <row r="34" spans="1:2" x14ac:dyDescent="0.35">
      <c r="A34" s="38" t="s">
        <v>92</v>
      </c>
      <c r="B34">
        <v>1</v>
      </c>
    </row>
    <row r="35" spans="1:2" x14ac:dyDescent="0.35">
      <c r="A35" s="39" t="s">
        <v>74</v>
      </c>
      <c r="B35">
        <v>1</v>
      </c>
    </row>
    <row r="36" spans="1:2" x14ac:dyDescent="0.35">
      <c r="A36" s="38" t="s">
        <v>93</v>
      </c>
      <c r="B36">
        <v>2</v>
      </c>
    </row>
    <row r="37" spans="1:2" x14ac:dyDescent="0.35">
      <c r="A37" s="39" t="s">
        <v>72</v>
      </c>
      <c r="B37">
        <v>1</v>
      </c>
    </row>
    <row r="38" spans="1:2" x14ac:dyDescent="0.35">
      <c r="A38" s="39" t="s">
        <v>75</v>
      </c>
      <c r="B38">
        <v>1</v>
      </c>
    </row>
    <row r="39" spans="1:2" x14ac:dyDescent="0.35">
      <c r="A39" s="38" t="s">
        <v>116</v>
      </c>
      <c r="B39">
        <v>4</v>
      </c>
    </row>
  </sheetData>
  <pageMargins left="0.7" right="0.7" top="0.75" bottom="0.75" header="0.3" footer="0.3"/>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3281-E8F5-452C-9BCE-45852EC687EC}">
  <sheetPr codeName="Sheet8"/>
  <dimension ref="A1:N500"/>
  <sheetViews>
    <sheetView topLeftCell="B1" workbookViewId="0">
      <pane ySplit="1" topLeftCell="A2" activePane="bottomLeft" state="frozen"/>
      <selection pane="bottomLeft" activeCell="D10" sqref="D10"/>
    </sheetView>
  </sheetViews>
  <sheetFormatPr defaultRowHeight="14.5" x14ac:dyDescent="0.35"/>
  <cols>
    <col min="1" max="3" width="11.453125" customWidth="1"/>
    <col min="4" max="4" width="62.6328125" customWidth="1"/>
    <col min="5" max="5" width="3.54296875" customWidth="1"/>
    <col min="6" max="6" width="7.453125" customWidth="1"/>
    <col min="7" max="7" width="8" customWidth="1"/>
    <col min="8" max="8" width="23.26953125" customWidth="1"/>
  </cols>
  <sheetData>
    <row r="1" spans="1:14" x14ac:dyDescent="0.35">
      <c r="D1" s="11" t="s">
        <v>83</v>
      </c>
      <c r="E1" s="12" t="s">
        <v>84</v>
      </c>
      <c r="F1" s="13" t="s">
        <v>85</v>
      </c>
      <c r="G1" s="14" t="s">
        <v>86</v>
      </c>
      <c r="H1" s="6" t="s">
        <v>103</v>
      </c>
    </row>
    <row r="2" spans="1:14" x14ac:dyDescent="0.35">
      <c r="A2" s="9" t="str">
        <f>Append1[[#Headers],[customer_id]]</f>
        <v>customer_id</v>
      </c>
      <c r="B2" s="9" t="str">
        <f>Append1[[#Headers],[age]]</f>
        <v>age</v>
      </c>
      <c r="C2" s="9" t="str">
        <f>deduplicated_data!I1</f>
        <v>age_group</v>
      </c>
      <c r="D2" s="10" t="s">
        <v>72</v>
      </c>
      <c r="E2" s="10">
        <f>COUNTA(D3:D16)</f>
        <v>14</v>
      </c>
      <c r="F2" s="10">
        <f>COUNTIF($F$3:$G$16, F4)</f>
        <v>7</v>
      </c>
      <c r="G2" s="10">
        <f>COUNTIF($F$3:$G$16, F3)</f>
        <v>7</v>
      </c>
      <c r="H2" s="28"/>
      <c r="I2" s="2"/>
      <c r="N2" s="4"/>
    </row>
    <row r="3" spans="1:14" x14ac:dyDescent="0.35">
      <c r="A3">
        <f>_xlfn.XLOOKUP(D3, deduplicated_data!G:G, deduplicated_data!A:A)</f>
        <v>2</v>
      </c>
      <c r="B3">
        <f>_xlfn.XLOOKUP(D3, deduplicated_data!G:G, deduplicated_data!B:B)</f>
        <v>37</v>
      </c>
      <c r="C3" t="str">
        <f>_xlfn.XLOOKUP(D3, deduplicated_data!G:G, deduplicated_data!I:I)</f>
        <v>35-54</v>
      </c>
      <c r="D3" s="2" t="s">
        <v>53</v>
      </c>
      <c r="F3" s="46" t="s">
        <v>13</v>
      </c>
      <c r="G3" s="46"/>
      <c r="H3" t="b" cm="1">
        <f t="array" ref="H3:H500">_xlfn.MAP(F3:F500,_xlfn.LAMBDA(_xlpm._cell,IF(_xlpm._cell="Yes",TRUE,IF(_xlpm._cell="No",FALSE, ""))))</f>
        <v>0</v>
      </c>
      <c r="N3" s="4"/>
    </row>
    <row r="4" spans="1:14" x14ac:dyDescent="0.35">
      <c r="A4">
        <f>_xlfn.XLOOKUP(D4, deduplicated_data!G:G, deduplicated_data!A:A)</f>
        <v>6</v>
      </c>
      <c r="B4">
        <f>_xlfn.XLOOKUP(D4, deduplicated_data!G:G, deduplicated_data!B:B)</f>
        <v>19</v>
      </c>
      <c r="C4" t="str">
        <f>_xlfn.XLOOKUP(D4, deduplicated_data!G:G, deduplicated_data!I:I)</f>
        <v>16-24</v>
      </c>
      <c r="D4" t="s">
        <v>23</v>
      </c>
      <c r="F4" s="46" t="s">
        <v>9</v>
      </c>
      <c r="G4" s="46"/>
      <c r="H4" t="b">
        <v>1</v>
      </c>
      <c r="J4" s="2"/>
      <c r="N4" s="4"/>
    </row>
    <row r="5" spans="1:14" x14ac:dyDescent="0.35">
      <c r="A5">
        <f>_xlfn.XLOOKUP(D5, deduplicated_data!G:G, deduplicated_data!A:A)</f>
        <v>8</v>
      </c>
      <c r="B5">
        <f>_xlfn.XLOOKUP(D5, deduplicated_data!G:G, deduplicated_data!B:B)</f>
        <v>31</v>
      </c>
      <c r="C5" t="str">
        <f>_xlfn.XLOOKUP(D5, deduplicated_data!G:G, deduplicated_data!I:I)</f>
        <v>25-34</v>
      </c>
      <c r="D5" t="s">
        <v>25</v>
      </c>
      <c r="F5" s="46" t="s">
        <v>13</v>
      </c>
      <c r="G5" s="46"/>
      <c r="H5" t="b">
        <v>0</v>
      </c>
      <c r="N5" s="4"/>
    </row>
    <row r="6" spans="1:14" x14ac:dyDescent="0.35">
      <c r="A6">
        <f>_xlfn.XLOOKUP(D6, deduplicated_data!G:G, deduplicated_data!A:A)</f>
        <v>9</v>
      </c>
      <c r="B6">
        <f>_xlfn.XLOOKUP(D6, deduplicated_data!G:G, deduplicated_data!B:B)</f>
        <v>56</v>
      </c>
      <c r="C6" t="str">
        <f>_xlfn.XLOOKUP(D6, deduplicated_data!G:G, deduplicated_data!I:I)</f>
        <v>55-64</v>
      </c>
      <c r="D6" t="s">
        <v>26</v>
      </c>
      <c r="F6" s="46" t="s">
        <v>9</v>
      </c>
      <c r="G6" s="46"/>
      <c r="H6" t="b">
        <v>1</v>
      </c>
    </row>
    <row r="7" spans="1:14" x14ac:dyDescent="0.35">
      <c r="A7">
        <f>_xlfn.XLOOKUP(D7, deduplicated_data!G:G, deduplicated_data!A:A)</f>
        <v>10</v>
      </c>
      <c r="B7">
        <f>_xlfn.XLOOKUP(D7, deduplicated_data!G:G, deduplicated_data!B:B)</f>
        <v>22</v>
      </c>
      <c r="C7" t="str">
        <f>_xlfn.XLOOKUP(D7, deduplicated_data!G:G, deduplicated_data!I:I)</f>
        <v>16-24</v>
      </c>
      <c r="D7" t="s">
        <v>27</v>
      </c>
      <c r="F7" s="46" t="s">
        <v>13</v>
      </c>
      <c r="G7" s="46"/>
      <c r="H7" t="b">
        <v>0</v>
      </c>
      <c r="N7" s="4"/>
    </row>
    <row r="8" spans="1:14" x14ac:dyDescent="0.35">
      <c r="A8">
        <f>_xlfn.XLOOKUP(D8, deduplicated_data!G:G, deduplicated_data!A:A)</f>
        <v>12</v>
      </c>
      <c r="B8">
        <f>_xlfn.XLOOKUP(D8, deduplicated_data!G:G, deduplicated_data!B:B)</f>
        <v>38</v>
      </c>
      <c r="C8" t="str">
        <f>_xlfn.XLOOKUP(D8, deduplicated_data!G:G, deduplicated_data!I:I)</f>
        <v>35-54</v>
      </c>
      <c r="D8" t="s">
        <v>29</v>
      </c>
      <c r="F8" s="46" t="s">
        <v>9</v>
      </c>
      <c r="G8" s="46"/>
      <c r="H8" t="b">
        <v>1</v>
      </c>
    </row>
    <row r="9" spans="1:14" x14ac:dyDescent="0.35">
      <c r="A9">
        <f>_xlfn.XLOOKUP(D9, deduplicated_data!G:G, deduplicated_data!A:A)</f>
        <v>18</v>
      </c>
      <c r="B9">
        <f>_xlfn.XLOOKUP(D9, deduplicated_data!G:G, deduplicated_data!B:B)</f>
        <v>39</v>
      </c>
      <c r="C9" t="str">
        <f>_xlfn.XLOOKUP(D9, deduplicated_data!G:G, deduplicated_data!I:I)</f>
        <v>35-54</v>
      </c>
      <c r="D9" t="s">
        <v>55</v>
      </c>
      <c r="F9" s="46" t="s">
        <v>13</v>
      </c>
      <c r="G9" s="46"/>
      <c r="H9" t="b">
        <v>0</v>
      </c>
    </row>
    <row r="10" spans="1:14" x14ac:dyDescent="0.35">
      <c r="A10">
        <f>_xlfn.XLOOKUP(D10, deduplicated_data!G:G, deduplicated_data!A:A)</f>
        <v>19</v>
      </c>
      <c r="B10">
        <f>_xlfn.XLOOKUP(D10, deduplicated_data!G:G, deduplicated_data!B:B)</f>
        <v>30</v>
      </c>
      <c r="C10" t="str">
        <f>_xlfn.XLOOKUP(D10, deduplicated_data!G:G, deduplicated_data!I:I)</f>
        <v>25-34</v>
      </c>
      <c r="D10" t="s">
        <v>37</v>
      </c>
      <c r="F10" s="46" t="s">
        <v>9</v>
      </c>
      <c r="G10" s="46"/>
      <c r="H10" t="b">
        <v>1</v>
      </c>
    </row>
    <row r="11" spans="1:14" x14ac:dyDescent="0.35">
      <c r="A11">
        <f>_xlfn.XLOOKUP(D11, deduplicated_data!G:G, deduplicated_data!A:A)</f>
        <v>20</v>
      </c>
      <c r="B11">
        <f>_xlfn.XLOOKUP(D11, deduplicated_data!G:G, deduplicated_data!B:B)</f>
        <v>23</v>
      </c>
      <c r="C11" t="str">
        <f>_xlfn.XLOOKUP(D11, deduplicated_data!G:G, deduplicated_data!I:I)</f>
        <v>16-24</v>
      </c>
      <c r="D11" t="s">
        <v>38</v>
      </c>
      <c r="F11" s="46" t="s">
        <v>9</v>
      </c>
      <c r="G11" s="46"/>
      <c r="H11" t="b">
        <v>1</v>
      </c>
    </row>
    <row r="12" spans="1:14" x14ac:dyDescent="0.35">
      <c r="A12">
        <f>_xlfn.XLOOKUP(D12, deduplicated_data!G:G, deduplicated_data!A:A)</f>
        <v>22</v>
      </c>
      <c r="B12">
        <f>_xlfn.XLOOKUP(D12, deduplicated_data!G:G, deduplicated_data!B:B)</f>
        <v>43</v>
      </c>
      <c r="C12" t="str">
        <f>_xlfn.XLOOKUP(D12, deduplicated_data!G:G, deduplicated_data!I:I)</f>
        <v>35-54</v>
      </c>
      <c r="D12" t="s">
        <v>41</v>
      </c>
      <c r="F12" s="46" t="s">
        <v>13</v>
      </c>
      <c r="G12" s="46"/>
      <c r="H12" t="b">
        <v>0</v>
      </c>
    </row>
    <row r="13" spans="1:14" x14ac:dyDescent="0.35">
      <c r="A13">
        <f>_xlfn.XLOOKUP(D13, deduplicated_data!G:G, deduplicated_data!A:A)</f>
        <v>26</v>
      </c>
      <c r="B13">
        <f>_xlfn.XLOOKUP(D13, deduplicated_data!G:G, deduplicated_data!B:B)</f>
        <v>20</v>
      </c>
      <c r="C13" t="str">
        <f>_xlfn.XLOOKUP(D13, deduplicated_data!G:G, deduplicated_data!I:I)</f>
        <v>16-24</v>
      </c>
      <c r="D13" t="s">
        <v>45</v>
      </c>
      <c r="F13" s="46" t="s">
        <v>13</v>
      </c>
      <c r="G13" s="46"/>
      <c r="H13" t="b">
        <v>0</v>
      </c>
    </row>
    <row r="14" spans="1:14" x14ac:dyDescent="0.35">
      <c r="A14">
        <f>_xlfn.XLOOKUP(D14, deduplicated_data!G:G, deduplicated_data!A:A)</f>
        <v>28</v>
      </c>
      <c r="B14">
        <f>_xlfn.XLOOKUP(D14, deduplicated_data!G:G, deduplicated_data!B:B)</f>
        <v>36</v>
      </c>
      <c r="C14" t="str">
        <f>_xlfn.XLOOKUP(D14, deduplicated_data!G:G, deduplicated_data!I:I)</f>
        <v>35-54</v>
      </c>
      <c r="D14" t="s">
        <v>47</v>
      </c>
      <c r="F14" s="46" t="s">
        <v>9</v>
      </c>
      <c r="G14" s="46"/>
      <c r="H14" t="b">
        <v>1</v>
      </c>
    </row>
    <row r="15" spans="1:14" x14ac:dyDescent="0.35">
      <c r="A15">
        <f>_xlfn.XLOOKUP(D15, deduplicated_data!G:G, deduplicated_data!A:A)</f>
        <v>30</v>
      </c>
      <c r="B15">
        <f>_xlfn.XLOOKUP(D15, deduplicated_data!G:G, deduplicated_data!B:B)</f>
        <v>40</v>
      </c>
      <c r="C15" t="str">
        <f>_xlfn.XLOOKUP(D15, deduplicated_data!G:G, deduplicated_data!I:I)</f>
        <v>35-54</v>
      </c>
      <c r="D15" t="s">
        <v>48</v>
      </c>
      <c r="F15" s="46" t="s">
        <v>9</v>
      </c>
      <c r="G15" s="46"/>
      <c r="H15" t="b">
        <v>1</v>
      </c>
    </row>
    <row r="16" spans="1:14" x14ac:dyDescent="0.35">
      <c r="A16">
        <f>_xlfn.XLOOKUP(D16, deduplicated_data!G:G, deduplicated_data!A:A)</f>
        <v>33</v>
      </c>
      <c r="B16">
        <f>_xlfn.XLOOKUP(D16, deduplicated_data!G:G, deduplicated_data!B:B)</f>
        <v>47</v>
      </c>
      <c r="C16" t="str">
        <f>_xlfn.XLOOKUP(D16, deduplicated_data!G:G, deduplicated_data!I:I)</f>
        <v>35-54</v>
      </c>
      <c r="D16" t="s">
        <v>51</v>
      </c>
      <c r="F16" s="46" t="s">
        <v>13</v>
      </c>
      <c r="G16" s="46"/>
      <c r="H16" t="b">
        <v>0</v>
      </c>
    </row>
    <row r="17" spans="1:8" x14ac:dyDescent="0.35">
      <c r="A17" s="9" t="str">
        <f>Append1[[#Headers],[customer_id]]</f>
        <v>customer_id</v>
      </c>
      <c r="B17" s="9" t="str">
        <f>Append1[[#Headers],[age]]</f>
        <v>age</v>
      </c>
      <c r="C17" s="9" t="str">
        <f>deduplicated_data!I1</f>
        <v>age_group</v>
      </c>
      <c r="D17" s="10" t="s">
        <v>76</v>
      </c>
      <c r="E17" s="10">
        <f>COUNTA(D18:D20)</f>
        <v>3</v>
      </c>
      <c r="F17" s="10">
        <f>COUNTIF($F$18:$G$20, "Yes")</f>
        <v>0</v>
      </c>
      <c r="G17" s="10">
        <f>COUNTIF($F$18:$G$20, F18)</f>
        <v>3</v>
      </c>
      <c r="H17" s="5" t="str">
        <v/>
      </c>
    </row>
    <row r="18" spans="1:8" x14ac:dyDescent="0.35">
      <c r="A18">
        <f>_xlfn.XLOOKUP(D18, deduplicated_data!G:G, deduplicated_data!A:A)</f>
        <v>10</v>
      </c>
      <c r="B18">
        <f>_xlfn.XLOOKUP(D18, deduplicated_data!G:G, deduplicated_data!B:B)</f>
        <v>22</v>
      </c>
      <c r="C18" t="str">
        <f>_xlfn.XLOOKUP(D18, deduplicated_data!G:G, deduplicated_data!I:I)</f>
        <v>16-24</v>
      </c>
      <c r="D18" t="s">
        <v>27</v>
      </c>
      <c r="F18" s="46" t="s">
        <v>13</v>
      </c>
      <c r="G18" s="46"/>
      <c r="H18" t="b">
        <v>0</v>
      </c>
    </row>
    <row r="19" spans="1:8" x14ac:dyDescent="0.35">
      <c r="A19">
        <f>_xlfn.XLOOKUP(D19, deduplicated_data!G:G, deduplicated_data!A:A)</f>
        <v>22</v>
      </c>
      <c r="B19">
        <f>_xlfn.XLOOKUP(D19, deduplicated_data!G:G, deduplicated_data!B:B)</f>
        <v>43</v>
      </c>
      <c r="C19" t="str">
        <f>_xlfn.XLOOKUP(D19, deduplicated_data!G:G, deduplicated_data!I:I)</f>
        <v>35-54</v>
      </c>
      <c r="D19" t="s">
        <v>41</v>
      </c>
      <c r="F19" s="46" t="s">
        <v>13</v>
      </c>
      <c r="G19" s="46"/>
      <c r="H19" t="b">
        <v>0</v>
      </c>
    </row>
    <row r="20" spans="1:8" x14ac:dyDescent="0.35">
      <c r="A20">
        <f>_xlfn.XLOOKUP(D20, deduplicated_data!G:G, deduplicated_data!A:A)</f>
        <v>33</v>
      </c>
      <c r="B20">
        <f>_xlfn.XLOOKUP(D20, deduplicated_data!G:G, deduplicated_data!B:B)</f>
        <v>47</v>
      </c>
      <c r="C20" t="str">
        <f>_xlfn.XLOOKUP(D20, deduplicated_data!G:G, deduplicated_data!I:I)</f>
        <v>35-54</v>
      </c>
      <c r="D20" t="s">
        <v>51</v>
      </c>
      <c r="F20" s="46" t="s">
        <v>13</v>
      </c>
      <c r="G20" s="46"/>
      <c r="H20" t="b">
        <v>0</v>
      </c>
    </row>
    <row r="21" spans="1:8" x14ac:dyDescent="0.35">
      <c r="F21" s="46"/>
      <c r="G21" s="46"/>
      <c r="H21" t="str">
        <v/>
      </c>
    </row>
    <row r="22" spans="1:8" x14ac:dyDescent="0.35">
      <c r="A22" s="9" t="str">
        <f>Append1[[#Headers],[customer_id]]</f>
        <v>customer_id</v>
      </c>
      <c r="B22" s="9" t="str">
        <f>Append1[[#Headers],[age]]</f>
        <v>age</v>
      </c>
      <c r="C22" s="9" t="str">
        <f>deduplicated_data!I1</f>
        <v>age_group</v>
      </c>
      <c r="D22" s="10" t="s">
        <v>73</v>
      </c>
      <c r="E22" s="10">
        <f>COUNTA(D23:D29)</f>
        <v>7</v>
      </c>
      <c r="F22" s="10">
        <f>COUNTIF($F$23:$G$29, F23)</f>
        <v>5</v>
      </c>
      <c r="G22" s="10">
        <f>COUNTIF($F$23:$G$29, "No")</f>
        <v>2</v>
      </c>
      <c r="H22" s="5" t="str">
        <v/>
      </c>
    </row>
    <row r="23" spans="1:8" x14ac:dyDescent="0.35">
      <c r="A23">
        <f>_xlfn.XLOOKUP(D23, deduplicated_data!G:G, deduplicated_data!A:A)</f>
        <v>3</v>
      </c>
      <c r="B23">
        <f>_xlfn.XLOOKUP(D23, deduplicated_data!G:G, deduplicated_data!B:B)</f>
        <v>42</v>
      </c>
      <c r="C23" t="str">
        <f>_xlfn.XLOOKUP(D23, deduplicated_data!G:G, deduplicated_data!I:I)</f>
        <v>35-54</v>
      </c>
      <c r="D23" t="s">
        <v>54</v>
      </c>
      <c r="F23" s="46" t="s">
        <v>9</v>
      </c>
      <c r="G23" s="46"/>
      <c r="H23" t="b">
        <v>1</v>
      </c>
    </row>
    <row r="24" spans="1:8" x14ac:dyDescent="0.35">
      <c r="A24">
        <f>_xlfn.XLOOKUP(D24, deduplicated_data!G:G, deduplicated_data!A:A)</f>
        <v>15</v>
      </c>
      <c r="B24">
        <f>_xlfn.XLOOKUP(D24, deduplicated_data!G:G, deduplicated_data!B:B)</f>
        <v>24</v>
      </c>
      <c r="C24" t="str">
        <f>_xlfn.XLOOKUP(D24, deduplicated_data!G:G, deduplicated_data!I:I)</f>
        <v>16-24</v>
      </c>
      <c r="D24" t="s">
        <v>33</v>
      </c>
      <c r="F24" s="46" t="s">
        <v>13</v>
      </c>
      <c r="G24" s="46"/>
      <c r="H24" t="b">
        <v>0</v>
      </c>
    </row>
    <row r="25" spans="1:8" x14ac:dyDescent="0.35">
      <c r="A25">
        <f>_xlfn.XLOOKUP(D25, deduplicated_data!G:G, deduplicated_data!A:A)</f>
        <v>16</v>
      </c>
      <c r="B25">
        <f>_xlfn.XLOOKUP(D25, deduplicated_data!G:G, deduplicated_data!B:B)</f>
        <v>34</v>
      </c>
      <c r="C25" t="str">
        <f>_xlfn.XLOOKUP(D25, deduplicated_data!G:G, deduplicated_data!I:I)</f>
        <v>25-34</v>
      </c>
      <c r="D25" t="s">
        <v>34</v>
      </c>
      <c r="F25" s="46" t="s">
        <v>9</v>
      </c>
      <c r="G25" s="46"/>
      <c r="H25" t="b">
        <v>1</v>
      </c>
    </row>
    <row r="26" spans="1:8" x14ac:dyDescent="0.35">
      <c r="A26">
        <f>_xlfn.XLOOKUP(D26, deduplicated_data!G:G, deduplicated_data!A:A)</f>
        <v>23</v>
      </c>
      <c r="B26">
        <f>_xlfn.XLOOKUP(D26, deduplicated_data!G:G, deduplicated_data!B:B)</f>
        <v>21</v>
      </c>
      <c r="C26" t="str">
        <f>_xlfn.XLOOKUP(D26, deduplicated_data!G:G, deduplicated_data!I:I)</f>
        <v>16-24</v>
      </c>
      <c r="D26" t="s">
        <v>42</v>
      </c>
      <c r="F26" s="46" t="s">
        <v>9</v>
      </c>
      <c r="G26" s="46"/>
      <c r="H26" t="b">
        <v>1</v>
      </c>
    </row>
    <row r="27" spans="1:8" x14ac:dyDescent="0.35">
      <c r="A27">
        <f>_xlfn.XLOOKUP(D27, deduplicated_data!G:G, deduplicated_data!A:A)</f>
        <v>31</v>
      </c>
      <c r="B27">
        <f>_xlfn.XLOOKUP(D27, deduplicated_data!G:G, deduplicated_data!B:B)</f>
        <v>22</v>
      </c>
      <c r="C27" t="str">
        <f>_xlfn.XLOOKUP(D27, deduplicated_data!G:G, deduplicated_data!I:I)</f>
        <v>16-24</v>
      </c>
      <c r="D27" t="s">
        <v>49</v>
      </c>
      <c r="F27" s="46" t="s">
        <v>13</v>
      </c>
      <c r="G27" s="46"/>
      <c r="H27" t="b">
        <v>0</v>
      </c>
    </row>
    <row r="28" spans="1:8" x14ac:dyDescent="0.35">
      <c r="A28">
        <f>_xlfn.XLOOKUP(D28, deduplicated_data!G:G, deduplicated_data!A:A)</f>
        <v>34</v>
      </c>
      <c r="B28">
        <f>_xlfn.XLOOKUP(D28, deduplicated_data!G:G, deduplicated_data!B:B)</f>
        <v>33</v>
      </c>
      <c r="C28" t="str">
        <f>_xlfn.XLOOKUP(D28, deduplicated_data!G:G, deduplicated_data!I:I)</f>
        <v>25-34</v>
      </c>
      <c r="D28" t="s">
        <v>52</v>
      </c>
      <c r="F28" s="46" t="s">
        <v>9</v>
      </c>
      <c r="G28" s="46"/>
      <c r="H28" t="b">
        <v>1</v>
      </c>
    </row>
    <row r="29" spans="1:8" x14ac:dyDescent="0.35">
      <c r="A29">
        <f>_xlfn.XLOOKUP(D29, deduplicated_data!G:G, deduplicated_data!A:A)</f>
        <v>35</v>
      </c>
      <c r="B29">
        <f>_xlfn.XLOOKUP(D29, deduplicated_data!G:G, deduplicated_data!B:B)</f>
        <v>24</v>
      </c>
      <c r="C29" t="str">
        <f>_xlfn.XLOOKUP(D29, deduplicated_data!G:G, deduplicated_data!I:I)</f>
        <v>16-24</v>
      </c>
      <c r="D29" t="s">
        <v>59</v>
      </c>
      <c r="F29" s="46" t="s">
        <v>9</v>
      </c>
      <c r="G29" s="46"/>
      <c r="H29" t="b">
        <v>1</v>
      </c>
    </row>
    <row r="30" spans="1:8" x14ac:dyDescent="0.35">
      <c r="F30" s="47"/>
      <c r="G30" s="47"/>
      <c r="H30" t="str">
        <v/>
      </c>
    </row>
    <row r="31" spans="1:8" x14ac:dyDescent="0.35">
      <c r="A31" s="9" t="str">
        <f>Append1[[#Headers],[customer_id]]</f>
        <v>customer_id</v>
      </c>
      <c r="B31" s="9" t="str">
        <f>Append1[[#Headers],[age]]</f>
        <v>age</v>
      </c>
      <c r="C31" s="9" t="str">
        <f>deduplicated_data!I1</f>
        <v>age_group</v>
      </c>
      <c r="D31" s="10" t="s">
        <v>74</v>
      </c>
      <c r="E31" s="10">
        <f>COUNTA(D32:D36)</f>
        <v>5</v>
      </c>
      <c r="F31" s="10">
        <f>COUNTIF($F$32:$G$36, F32)</f>
        <v>4</v>
      </c>
      <c r="G31" s="10">
        <f>COUNTIF($F$32:$G$36, F33)</f>
        <v>1</v>
      </c>
      <c r="H31" s="5" t="str">
        <v/>
      </c>
    </row>
    <row r="32" spans="1:8" x14ac:dyDescent="0.35">
      <c r="A32">
        <f>_xlfn.XLOOKUP(D32, deduplicated_data!G:G, deduplicated_data!A:A)</f>
        <v>4</v>
      </c>
      <c r="B32">
        <f>_xlfn.XLOOKUP(D32, deduplicated_data!G:G, deduplicated_data!B:B)</f>
        <v>28</v>
      </c>
      <c r="C32" t="str">
        <f>_xlfn.XLOOKUP(D32, deduplicated_data!G:G, deduplicated_data!I:I)</f>
        <v>25-34</v>
      </c>
      <c r="D32" t="s">
        <v>18</v>
      </c>
      <c r="F32" s="46" t="s">
        <v>9</v>
      </c>
      <c r="G32" s="46"/>
      <c r="H32" t="b">
        <v>1</v>
      </c>
    </row>
    <row r="33" spans="1:8" x14ac:dyDescent="0.35">
      <c r="A33">
        <f>_xlfn.XLOOKUP(D33, deduplicated_data!G:G, deduplicated_data!A:A)</f>
        <v>13</v>
      </c>
      <c r="B33">
        <f>_xlfn.XLOOKUP(D33, deduplicated_data!G:G, deduplicated_data!B:B)</f>
        <v>27</v>
      </c>
      <c r="C33" t="str">
        <f>_xlfn.XLOOKUP(D33, deduplicated_data!G:G, deduplicated_data!I:I)</f>
        <v>25-34</v>
      </c>
      <c r="D33" t="s">
        <v>30</v>
      </c>
      <c r="F33" s="46" t="s">
        <v>13</v>
      </c>
      <c r="G33" s="46"/>
      <c r="H33" t="b">
        <v>0</v>
      </c>
    </row>
    <row r="34" spans="1:8" x14ac:dyDescent="0.35">
      <c r="A34">
        <f>_xlfn.XLOOKUP(D34, deduplicated_data!G:G, deduplicated_data!A:A)</f>
        <v>24</v>
      </c>
      <c r="B34">
        <f>_xlfn.XLOOKUP(D34, deduplicated_data!G:G, deduplicated_data!B:B)</f>
        <v>35</v>
      </c>
      <c r="C34" t="str">
        <f>_xlfn.XLOOKUP(D34, deduplicated_data!G:G, deduplicated_data!I:I)</f>
        <v>35-54</v>
      </c>
      <c r="D34" t="s">
        <v>56</v>
      </c>
      <c r="F34" s="46" t="s">
        <v>9</v>
      </c>
      <c r="G34" s="46"/>
      <c r="H34" t="b">
        <v>1</v>
      </c>
    </row>
    <row r="35" spans="1:8" x14ac:dyDescent="0.35">
      <c r="A35">
        <f>_xlfn.XLOOKUP(D35, deduplicated_data!G:G, deduplicated_data!A:A)</f>
        <v>32</v>
      </c>
      <c r="B35">
        <f>_xlfn.XLOOKUP(D35, deduplicated_data!G:G, deduplicated_data!B:B)</f>
        <v>27</v>
      </c>
      <c r="C35" t="str">
        <f>_xlfn.XLOOKUP(D35, deduplicated_data!G:G, deduplicated_data!I:I)</f>
        <v>25-34</v>
      </c>
      <c r="D35" t="s">
        <v>50</v>
      </c>
      <c r="F35" s="46" t="s">
        <v>9</v>
      </c>
      <c r="G35" s="46"/>
      <c r="H35" t="b">
        <v>1</v>
      </c>
    </row>
    <row r="36" spans="1:8" x14ac:dyDescent="0.35">
      <c r="A36">
        <f>_xlfn.XLOOKUP(D36, deduplicated_data!G:G, deduplicated_data!A:A)</f>
        <v>35</v>
      </c>
      <c r="B36">
        <f>_xlfn.XLOOKUP(D36, deduplicated_data!G:G, deduplicated_data!B:B)</f>
        <v>24</v>
      </c>
      <c r="C36" t="str">
        <f>_xlfn.XLOOKUP(D36, deduplicated_data!G:G, deduplicated_data!I:I)</f>
        <v>16-24</v>
      </c>
      <c r="D36" t="s">
        <v>59</v>
      </c>
      <c r="F36" s="46" t="s">
        <v>9</v>
      </c>
      <c r="G36" s="46"/>
      <c r="H36" t="b">
        <v>1</v>
      </c>
    </row>
    <row r="37" spans="1:8" x14ac:dyDescent="0.35">
      <c r="F37" s="47"/>
      <c r="G37" s="47"/>
      <c r="H37" t="str">
        <v/>
      </c>
    </row>
    <row r="38" spans="1:8" x14ac:dyDescent="0.35">
      <c r="A38" s="9" t="str">
        <f>Append1[[#Headers],[customer_id]]</f>
        <v>customer_id</v>
      </c>
      <c r="B38" s="9" t="str">
        <f>Append1[[#Headers],[age]]</f>
        <v>age</v>
      </c>
      <c r="C38" s="9" t="str">
        <f>deduplicated_data!I1</f>
        <v>age_group</v>
      </c>
      <c r="D38" s="10" t="s">
        <v>75</v>
      </c>
      <c r="E38" s="10">
        <f>COUNTA(D39:D44)</f>
        <v>6</v>
      </c>
      <c r="F38" s="10">
        <f>COUNTIF($F$39:$G$44, F39)</f>
        <v>4</v>
      </c>
      <c r="G38" s="10">
        <f>COUNTIF($F$39:$G$44, F40)</f>
        <v>2</v>
      </c>
      <c r="H38" s="5" t="str">
        <v/>
      </c>
    </row>
    <row r="39" spans="1:8" x14ac:dyDescent="0.35">
      <c r="A39">
        <f>_xlfn.XLOOKUP(D39, deduplicated_data!G:G, deduplicated_data!A:A)</f>
        <v>1</v>
      </c>
      <c r="B39">
        <f>_xlfn.XLOOKUP(D39, deduplicated_data!G:G, deduplicated_data!B:B)</f>
        <v>25</v>
      </c>
      <c r="C39" t="str">
        <f>_xlfn.XLOOKUP(D39, deduplicated_data!G:G, deduplicated_data!I:I)</f>
        <v>25-34</v>
      </c>
      <c r="D39" t="s">
        <v>10</v>
      </c>
      <c r="F39" s="46" t="s">
        <v>9</v>
      </c>
      <c r="G39" s="46"/>
      <c r="H39" t="b">
        <v>1</v>
      </c>
    </row>
    <row r="40" spans="1:8" x14ac:dyDescent="0.35">
      <c r="A40">
        <f>_xlfn.XLOOKUP(D40, deduplicated_data!G:G, deduplicated_data!A:A)</f>
        <v>5</v>
      </c>
      <c r="B40">
        <f>_xlfn.XLOOKUP(D40, deduplicated_data!G:G, deduplicated_data!B:B)</f>
        <v>33</v>
      </c>
      <c r="C40" t="str">
        <f>_xlfn.XLOOKUP(D40, deduplicated_data!G:G, deduplicated_data!I:I)</f>
        <v>25-34</v>
      </c>
      <c r="D40" t="s">
        <v>21</v>
      </c>
      <c r="F40" s="46" t="s">
        <v>13</v>
      </c>
      <c r="G40" s="46"/>
      <c r="H40" t="b">
        <v>0</v>
      </c>
    </row>
    <row r="41" spans="1:8" x14ac:dyDescent="0.35">
      <c r="A41">
        <f>_xlfn.XLOOKUP(D41, deduplicated_data!G:G, deduplicated_data!A:A)</f>
        <v>14</v>
      </c>
      <c r="B41">
        <f>_xlfn.XLOOKUP(D41, deduplicated_data!G:G, deduplicated_data!B:B)</f>
        <v>41</v>
      </c>
      <c r="C41" t="str">
        <f>_xlfn.XLOOKUP(D41, deduplicated_data!G:G, deduplicated_data!I:I)</f>
        <v>35-54</v>
      </c>
      <c r="D41" t="s">
        <v>32</v>
      </c>
      <c r="F41" s="46" t="s">
        <v>9</v>
      </c>
      <c r="G41" s="46"/>
      <c r="H41" t="b">
        <v>1</v>
      </c>
    </row>
    <row r="42" spans="1:8" x14ac:dyDescent="0.35">
      <c r="A42">
        <f>_xlfn.XLOOKUP(D42, deduplicated_data!G:G, deduplicated_data!A:A)</f>
        <v>20</v>
      </c>
      <c r="B42">
        <f>_xlfn.XLOOKUP(D42, deduplicated_data!G:G, deduplicated_data!B:B)</f>
        <v>23</v>
      </c>
      <c r="C42" t="str">
        <f>_xlfn.XLOOKUP(D42, deduplicated_data!G:G, deduplicated_data!I:I)</f>
        <v>16-24</v>
      </c>
      <c r="D42" t="s">
        <v>38</v>
      </c>
      <c r="F42" s="46" t="s">
        <v>9</v>
      </c>
      <c r="G42" s="46"/>
      <c r="H42" t="b">
        <v>1</v>
      </c>
    </row>
    <row r="43" spans="1:8" x14ac:dyDescent="0.35">
      <c r="A43">
        <f>_xlfn.XLOOKUP(D43, deduplicated_data!G:G, deduplicated_data!A:A)</f>
        <v>25</v>
      </c>
      <c r="B43">
        <f>_xlfn.XLOOKUP(D43, deduplicated_data!G:G, deduplicated_data!B:B)</f>
        <v>44</v>
      </c>
      <c r="C43" t="str">
        <f>_xlfn.XLOOKUP(D43, deduplicated_data!G:G, deduplicated_data!I:I)</f>
        <v>35-54</v>
      </c>
      <c r="D43" t="s">
        <v>44</v>
      </c>
      <c r="F43" s="46" t="s">
        <v>9</v>
      </c>
      <c r="G43" s="46"/>
      <c r="H43" t="b">
        <v>1</v>
      </c>
    </row>
    <row r="44" spans="1:8" x14ac:dyDescent="0.35">
      <c r="A44">
        <f>_xlfn.XLOOKUP(D44, deduplicated_data!G:G, deduplicated_data!A:A)</f>
        <v>27</v>
      </c>
      <c r="B44">
        <f>_xlfn.XLOOKUP(D44, deduplicated_data!G:G, deduplicated_data!B:B)</f>
        <v>50</v>
      </c>
      <c r="C44" t="str">
        <f>_xlfn.XLOOKUP(D44, deduplicated_data!G:G, deduplicated_data!I:I)</f>
        <v>35-54</v>
      </c>
      <c r="D44" t="s">
        <v>46</v>
      </c>
      <c r="F44" s="46" t="s">
        <v>13</v>
      </c>
      <c r="G44" s="46"/>
      <c r="H44" t="b">
        <v>0</v>
      </c>
    </row>
    <row r="45" spans="1:8" x14ac:dyDescent="0.35">
      <c r="F45" s="47"/>
      <c r="G45" s="47"/>
      <c r="H45" t="str">
        <v/>
      </c>
    </row>
    <row r="46" spans="1:8" x14ac:dyDescent="0.35">
      <c r="A46" s="9" t="str">
        <f>Append1[[#Headers],[customer_id]]</f>
        <v>customer_id</v>
      </c>
      <c r="B46" s="9" t="str">
        <f>Append1[[#Headers],[age]]</f>
        <v>age</v>
      </c>
      <c r="C46" s="9" t="str">
        <f>deduplicated_data!I1</f>
        <v>age_group</v>
      </c>
      <c r="D46" s="10" t="s">
        <v>82</v>
      </c>
      <c r="E46" s="10">
        <f>COUNTA(D47:D52)</f>
        <v>6</v>
      </c>
      <c r="F46" s="10">
        <f>COUNTIF($F$47:$G$52, F49)</f>
        <v>3</v>
      </c>
      <c r="G46" s="10">
        <f>COUNTIF($F$47:$G$52, F47)</f>
        <v>3</v>
      </c>
      <c r="H46" s="5" t="str">
        <v/>
      </c>
    </row>
    <row r="47" spans="1:8" x14ac:dyDescent="0.35">
      <c r="A47">
        <f>_xlfn.XLOOKUP(D47, deduplicated_data!G:G, deduplicated_data!A:A)</f>
        <v>7</v>
      </c>
      <c r="B47">
        <f>_xlfn.XLOOKUP(D47, deduplicated_data!G:G, deduplicated_data!B:B)</f>
        <v>45</v>
      </c>
      <c r="C47" t="str">
        <f>_xlfn.XLOOKUP(D47, deduplicated_data!G:G, deduplicated_data!I:I)</f>
        <v>35-54</v>
      </c>
      <c r="D47" t="s">
        <v>24</v>
      </c>
      <c r="F47" s="46" t="s">
        <v>13</v>
      </c>
      <c r="G47" s="46"/>
      <c r="H47" t="b">
        <v>0</v>
      </c>
    </row>
    <row r="48" spans="1:8" x14ac:dyDescent="0.35">
      <c r="A48">
        <f>_xlfn.XLOOKUP(D48, deduplicated_data!G:G, deduplicated_data!A:A)</f>
        <v>21</v>
      </c>
      <c r="B48">
        <f>_xlfn.XLOOKUP(D48, deduplicated_data!G:G, deduplicated_data!B:B)</f>
        <v>32</v>
      </c>
      <c r="C48" t="str">
        <f>_xlfn.XLOOKUP(D48, deduplicated_data!G:G, deduplicated_data!I:I)</f>
        <v>25-34</v>
      </c>
      <c r="D48" t="s">
        <v>39</v>
      </c>
      <c r="F48" s="46" t="s">
        <v>13</v>
      </c>
      <c r="G48" s="46"/>
      <c r="H48" t="b">
        <v>0</v>
      </c>
    </row>
    <row r="49" spans="1:8" x14ac:dyDescent="0.35">
      <c r="A49">
        <f>_xlfn.XLOOKUP(D49, deduplicated_data!G:G, deduplicated_data!A:A)</f>
        <v>11</v>
      </c>
      <c r="B49">
        <f>_xlfn.XLOOKUP(D49, deduplicated_data!G:G, deduplicated_data!B:B)</f>
        <v>29</v>
      </c>
      <c r="C49" t="str">
        <f>_xlfn.XLOOKUP(D49, deduplicated_data!G:G, deduplicated_data!I:I)</f>
        <v>25-34</v>
      </c>
      <c r="D49" t="s">
        <v>28</v>
      </c>
      <c r="F49" s="46" t="s">
        <v>9</v>
      </c>
      <c r="G49" s="46"/>
      <c r="H49" t="b">
        <v>1</v>
      </c>
    </row>
    <row r="50" spans="1:8" x14ac:dyDescent="0.35">
      <c r="A50">
        <f>_xlfn.XLOOKUP(D50, deduplicated_data!G:G, deduplicated_data!A:A)</f>
        <v>17</v>
      </c>
      <c r="B50">
        <f>_xlfn.XLOOKUP(D50, deduplicated_data!G:G, deduplicated_data!B:B)</f>
        <v>26</v>
      </c>
      <c r="C50" t="str">
        <f>_xlfn.XLOOKUP(D50, deduplicated_data!G:G, deduplicated_data!I:I)</f>
        <v>25-34</v>
      </c>
      <c r="D50" t="s">
        <v>35</v>
      </c>
      <c r="F50" s="46" t="s">
        <v>9</v>
      </c>
      <c r="G50" s="46"/>
      <c r="H50" t="b">
        <v>1</v>
      </c>
    </row>
    <row r="51" spans="1:8" x14ac:dyDescent="0.35">
      <c r="A51">
        <f>_xlfn.XLOOKUP(D51, deduplicated_data!G:G, deduplicated_data!A:A)</f>
        <v>29</v>
      </c>
      <c r="B51">
        <f>_xlfn.XLOOKUP(D51, deduplicated_data!G:G, deduplicated_data!B:B)</f>
        <v>48</v>
      </c>
      <c r="C51" t="str">
        <f>_xlfn.XLOOKUP(D51, deduplicated_data!G:G, deduplicated_data!I:I)</f>
        <v>35-54</v>
      </c>
      <c r="D51" t="s">
        <v>57</v>
      </c>
      <c r="F51" s="46" t="s">
        <v>9</v>
      </c>
      <c r="G51" s="46"/>
      <c r="H51" t="b">
        <v>1</v>
      </c>
    </row>
    <row r="52" spans="1:8" x14ac:dyDescent="0.35">
      <c r="A52">
        <f>_xlfn.XLOOKUP(D52, deduplicated_data!G:G, deduplicated_data!A:A)</f>
        <v>36</v>
      </c>
      <c r="B52">
        <f>_xlfn.XLOOKUP(D52, deduplicated_data!G:G, deduplicated_data!B:B)</f>
        <v>27</v>
      </c>
      <c r="C52" t="str">
        <f>_xlfn.XLOOKUP(D52, deduplicated_data!G:G, deduplicated_data!I:I)</f>
        <v>25-34</v>
      </c>
      <c r="D52" t="s">
        <v>60</v>
      </c>
      <c r="F52" s="46" t="s">
        <v>13</v>
      </c>
      <c r="G52" s="46"/>
      <c r="H52" t="b">
        <v>0</v>
      </c>
    </row>
    <row r="53" spans="1:8" x14ac:dyDescent="0.35">
      <c r="H53" t="str">
        <v/>
      </c>
    </row>
    <row r="54" spans="1:8" x14ac:dyDescent="0.35">
      <c r="H54" t="str">
        <v/>
      </c>
    </row>
    <row r="55" spans="1:8" x14ac:dyDescent="0.35">
      <c r="H55" t="str">
        <v/>
      </c>
    </row>
    <row r="56" spans="1:8" x14ac:dyDescent="0.35">
      <c r="H56" t="str">
        <v/>
      </c>
    </row>
    <row r="57" spans="1:8" x14ac:dyDescent="0.35">
      <c r="H57" t="str">
        <v/>
      </c>
    </row>
    <row r="58" spans="1:8" x14ac:dyDescent="0.35">
      <c r="H58" t="str">
        <v/>
      </c>
    </row>
    <row r="59" spans="1:8" x14ac:dyDescent="0.35">
      <c r="H59" t="str">
        <v/>
      </c>
    </row>
    <row r="60" spans="1:8" x14ac:dyDescent="0.35">
      <c r="H60" t="str">
        <v/>
      </c>
    </row>
    <row r="61" spans="1:8" x14ac:dyDescent="0.35">
      <c r="H61" t="str">
        <v/>
      </c>
    </row>
    <row r="62" spans="1:8" x14ac:dyDescent="0.35">
      <c r="H62" t="str">
        <v/>
      </c>
    </row>
    <row r="63" spans="1:8" x14ac:dyDescent="0.35">
      <c r="H63" t="str">
        <v/>
      </c>
    </row>
    <row r="64" spans="1:8" x14ac:dyDescent="0.35">
      <c r="H64" t="str">
        <v/>
      </c>
    </row>
    <row r="65" spans="8:8" x14ac:dyDescent="0.35">
      <c r="H65" t="str">
        <v/>
      </c>
    </row>
    <row r="66" spans="8:8" x14ac:dyDescent="0.35">
      <c r="H66" t="str">
        <v/>
      </c>
    </row>
    <row r="67" spans="8:8" x14ac:dyDescent="0.35">
      <c r="H67" t="str">
        <v/>
      </c>
    </row>
    <row r="68" spans="8:8" x14ac:dyDescent="0.35">
      <c r="H68" t="str">
        <v/>
      </c>
    </row>
    <row r="69" spans="8:8" x14ac:dyDescent="0.35">
      <c r="H69" t="str">
        <v/>
      </c>
    </row>
    <row r="70" spans="8:8" x14ac:dyDescent="0.35">
      <c r="H70" t="str">
        <v/>
      </c>
    </row>
    <row r="71" spans="8:8" x14ac:dyDescent="0.35">
      <c r="H71" t="str">
        <v/>
      </c>
    </row>
    <row r="72" spans="8:8" x14ac:dyDescent="0.35">
      <c r="H72" t="str">
        <v/>
      </c>
    </row>
    <row r="73" spans="8:8" x14ac:dyDescent="0.35">
      <c r="H73" t="str">
        <v/>
      </c>
    </row>
    <row r="74" spans="8:8" x14ac:dyDescent="0.35">
      <c r="H74" t="str">
        <v/>
      </c>
    </row>
    <row r="75" spans="8:8" x14ac:dyDescent="0.35">
      <c r="H75" t="str">
        <v/>
      </c>
    </row>
    <row r="76" spans="8:8" x14ac:dyDescent="0.35">
      <c r="H76" t="str">
        <v/>
      </c>
    </row>
    <row r="77" spans="8:8" x14ac:dyDescent="0.35">
      <c r="H77" t="str">
        <v/>
      </c>
    </row>
    <row r="78" spans="8:8" x14ac:dyDescent="0.35">
      <c r="H78" t="str">
        <v/>
      </c>
    </row>
    <row r="79" spans="8:8" x14ac:dyDescent="0.35">
      <c r="H79" t="str">
        <v/>
      </c>
    </row>
    <row r="80" spans="8:8" x14ac:dyDescent="0.35">
      <c r="H80" t="str">
        <v/>
      </c>
    </row>
    <row r="81" spans="8:8" x14ac:dyDescent="0.35">
      <c r="H81" t="str">
        <v/>
      </c>
    </row>
    <row r="82" spans="8:8" x14ac:dyDescent="0.35">
      <c r="H82" t="str">
        <v/>
      </c>
    </row>
    <row r="83" spans="8:8" x14ac:dyDescent="0.35">
      <c r="H83" t="str">
        <v/>
      </c>
    </row>
    <row r="84" spans="8:8" x14ac:dyDescent="0.35">
      <c r="H84" t="str">
        <v/>
      </c>
    </row>
    <row r="85" spans="8:8" x14ac:dyDescent="0.35">
      <c r="H85" t="str">
        <v/>
      </c>
    </row>
    <row r="86" spans="8:8" x14ac:dyDescent="0.35">
      <c r="H86" t="str">
        <v/>
      </c>
    </row>
    <row r="87" spans="8:8" x14ac:dyDescent="0.35">
      <c r="H87" t="str">
        <v/>
      </c>
    </row>
    <row r="88" spans="8:8" x14ac:dyDescent="0.35">
      <c r="H88" t="str">
        <v/>
      </c>
    </row>
    <row r="89" spans="8:8" x14ac:dyDescent="0.35">
      <c r="H89" t="str">
        <v/>
      </c>
    </row>
    <row r="90" spans="8:8" x14ac:dyDescent="0.35">
      <c r="H90" t="str">
        <v/>
      </c>
    </row>
    <row r="91" spans="8:8" x14ac:dyDescent="0.35">
      <c r="H91" t="str">
        <v/>
      </c>
    </row>
    <row r="92" spans="8:8" x14ac:dyDescent="0.35">
      <c r="H92" t="str">
        <v/>
      </c>
    </row>
    <row r="93" spans="8:8" x14ac:dyDescent="0.35">
      <c r="H93" t="str">
        <v/>
      </c>
    </row>
    <row r="94" spans="8:8" x14ac:dyDescent="0.35">
      <c r="H94" t="str">
        <v/>
      </c>
    </row>
    <row r="95" spans="8:8" x14ac:dyDescent="0.35">
      <c r="H95" t="str">
        <v/>
      </c>
    </row>
    <row r="96" spans="8:8" x14ac:dyDescent="0.35">
      <c r="H96" t="str">
        <v/>
      </c>
    </row>
    <row r="97" spans="8:8" x14ac:dyDescent="0.35">
      <c r="H97" t="str">
        <v/>
      </c>
    </row>
    <row r="98" spans="8:8" x14ac:dyDescent="0.35">
      <c r="H98" t="str">
        <v/>
      </c>
    </row>
    <row r="99" spans="8:8" x14ac:dyDescent="0.35">
      <c r="H99" t="str">
        <v/>
      </c>
    </row>
    <row r="100" spans="8:8" x14ac:dyDescent="0.35">
      <c r="H100" t="str">
        <v/>
      </c>
    </row>
    <row r="101" spans="8:8" x14ac:dyDescent="0.35">
      <c r="H101" t="str">
        <v/>
      </c>
    </row>
    <row r="102" spans="8:8" x14ac:dyDescent="0.35">
      <c r="H102" t="str">
        <v/>
      </c>
    </row>
    <row r="103" spans="8:8" x14ac:dyDescent="0.35">
      <c r="H103" t="str">
        <v/>
      </c>
    </row>
    <row r="104" spans="8:8" x14ac:dyDescent="0.35">
      <c r="H104" t="str">
        <v/>
      </c>
    </row>
    <row r="105" spans="8:8" x14ac:dyDescent="0.35">
      <c r="H105" t="str">
        <v/>
      </c>
    </row>
    <row r="106" spans="8:8" x14ac:dyDescent="0.35">
      <c r="H106" t="str">
        <v/>
      </c>
    </row>
    <row r="107" spans="8:8" x14ac:dyDescent="0.35">
      <c r="H107" t="str">
        <v/>
      </c>
    </row>
    <row r="108" spans="8:8" x14ac:dyDescent="0.35">
      <c r="H108" t="str">
        <v/>
      </c>
    </row>
    <row r="109" spans="8:8" x14ac:dyDescent="0.35">
      <c r="H109" t="str">
        <v/>
      </c>
    </row>
    <row r="110" spans="8:8" x14ac:dyDescent="0.35">
      <c r="H110" t="str">
        <v/>
      </c>
    </row>
    <row r="111" spans="8:8" x14ac:dyDescent="0.35">
      <c r="H111" t="str">
        <v/>
      </c>
    </row>
    <row r="112" spans="8:8" x14ac:dyDescent="0.35">
      <c r="H112" t="str">
        <v/>
      </c>
    </row>
    <row r="113" spans="8:8" x14ac:dyDescent="0.35">
      <c r="H113" t="str">
        <v/>
      </c>
    </row>
    <row r="114" spans="8:8" x14ac:dyDescent="0.35">
      <c r="H114" t="str">
        <v/>
      </c>
    </row>
    <row r="115" spans="8:8" x14ac:dyDescent="0.35">
      <c r="H115" t="str">
        <v/>
      </c>
    </row>
    <row r="116" spans="8:8" x14ac:dyDescent="0.35">
      <c r="H116" t="str">
        <v/>
      </c>
    </row>
    <row r="117" spans="8:8" x14ac:dyDescent="0.35">
      <c r="H117" t="str">
        <v/>
      </c>
    </row>
    <row r="118" spans="8:8" x14ac:dyDescent="0.35">
      <c r="H118" t="str">
        <v/>
      </c>
    </row>
    <row r="119" spans="8:8" x14ac:dyDescent="0.35">
      <c r="H119" t="str">
        <v/>
      </c>
    </row>
    <row r="120" spans="8:8" x14ac:dyDescent="0.35">
      <c r="H120" t="str">
        <v/>
      </c>
    </row>
    <row r="121" spans="8:8" x14ac:dyDescent="0.35">
      <c r="H121" t="str">
        <v/>
      </c>
    </row>
    <row r="122" spans="8:8" x14ac:dyDescent="0.35">
      <c r="H122" t="str">
        <v/>
      </c>
    </row>
    <row r="123" spans="8:8" x14ac:dyDescent="0.35">
      <c r="H123" t="str">
        <v/>
      </c>
    </row>
    <row r="124" spans="8:8" x14ac:dyDescent="0.35">
      <c r="H124" t="str">
        <v/>
      </c>
    </row>
    <row r="125" spans="8:8" x14ac:dyDescent="0.35">
      <c r="H125" t="str">
        <v/>
      </c>
    </row>
    <row r="126" spans="8:8" x14ac:dyDescent="0.35">
      <c r="H126" t="str">
        <v/>
      </c>
    </row>
    <row r="127" spans="8:8" x14ac:dyDescent="0.35">
      <c r="H127" t="str">
        <v/>
      </c>
    </row>
    <row r="128" spans="8:8" x14ac:dyDescent="0.35">
      <c r="H128" t="str">
        <v/>
      </c>
    </row>
    <row r="129" spans="8:8" x14ac:dyDescent="0.35">
      <c r="H129" t="str">
        <v/>
      </c>
    </row>
    <row r="130" spans="8:8" x14ac:dyDescent="0.35">
      <c r="H130" t="str">
        <v/>
      </c>
    </row>
    <row r="131" spans="8:8" x14ac:dyDescent="0.35">
      <c r="H131" t="str">
        <v/>
      </c>
    </row>
    <row r="132" spans="8:8" x14ac:dyDescent="0.35">
      <c r="H132" t="str">
        <v/>
      </c>
    </row>
    <row r="133" spans="8:8" x14ac:dyDescent="0.35">
      <c r="H133" t="str">
        <v/>
      </c>
    </row>
    <row r="134" spans="8:8" x14ac:dyDescent="0.35">
      <c r="H134" t="str">
        <v/>
      </c>
    </row>
    <row r="135" spans="8:8" x14ac:dyDescent="0.35">
      <c r="H135" t="str">
        <v/>
      </c>
    </row>
    <row r="136" spans="8:8" x14ac:dyDescent="0.35">
      <c r="H136" t="str">
        <v/>
      </c>
    </row>
    <row r="137" spans="8:8" x14ac:dyDescent="0.35">
      <c r="H137" t="str">
        <v/>
      </c>
    </row>
    <row r="138" spans="8:8" x14ac:dyDescent="0.35">
      <c r="H138" t="str">
        <v/>
      </c>
    </row>
    <row r="139" spans="8:8" x14ac:dyDescent="0.35">
      <c r="H139" t="str">
        <v/>
      </c>
    </row>
    <row r="140" spans="8:8" x14ac:dyDescent="0.35">
      <c r="H140" t="str">
        <v/>
      </c>
    </row>
    <row r="141" spans="8:8" x14ac:dyDescent="0.35">
      <c r="H141" t="str">
        <v/>
      </c>
    </row>
    <row r="142" spans="8:8" x14ac:dyDescent="0.35">
      <c r="H142" t="str">
        <v/>
      </c>
    </row>
    <row r="143" spans="8:8" x14ac:dyDescent="0.35">
      <c r="H143" t="str">
        <v/>
      </c>
    </row>
    <row r="144" spans="8:8" x14ac:dyDescent="0.35">
      <c r="H144" t="str">
        <v/>
      </c>
    </row>
    <row r="145" spans="8:8" x14ac:dyDescent="0.35">
      <c r="H145" t="str">
        <v/>
      </c>
    </row>
    <row r="146" spans="8:8" x14ac:dyDescent="0.35">
      <c r="H146" t="str">
        <v/>
      </c>
    </row>
    <row r="147" spans="8:8" x14ac:dyDescent="0.35">
      <c r="H147" t="str">
        <v/>
      </c>
    </row>
    <row r="148" spans="8:8" x14ac:dyDescent="0.35">
      <c r="H148" t="str">
        <v/>
      </c>
    </row>
    <row r="149" spans="8:8" x14ac:dyDescent="0.35">
      <c r="H149" t="str">
        <v/>
      </c>
    </row>
    <row r="150" spans="8:8" x14ac:dyDescent="0.35">
      <c r="H150" t="str">
        <v/>
      </c>
    </row>
    <row r="151" spans="8:8" x14ac:dyDescent="0.35">
      <c r="H151" t="str">
        <v/>
      </c>
    </row>
    <row r="152" spans="8:8" x14ac:dyDescent="0.35">
      <c r="H152" t="str">
        <v/>
      </c>
    </row>
    <row r="153" spans="8:8" x14ac:dyDescent="0.35">
      <c r="H153" t="str">
        <v/>
      </c>
    </row>
    <row r="154" spans="8:8" x14ac:dyDescent="0.35">
      <c r="H154" t="str">
        <v/>
      </c>
    </row>
    <row r="155" spans="8:8" x14ac:dyDescent="0.35">
      <c r="H155" t="str">
        <v/>
      </c>
    </row>
    <row r="156" spans="8:8" x14ac:dyDescent="0.35">
      <c r="H156" t="str">
        <v/>
      </c>
    </row>
    <row r="157" spans="8:8" x14ac:dyDescent="0.35">
      <c r="H157" t="str">
        <v/>
      </c>
    </row>
    <row r="158" spans="8:8" x14ac:dyDescent="0.35">
      <c r="H158" t="str">
        <v/>
      </c>
    </row>
    <row r="159" spans="8:8" x14ac:dyDescent="0.35">
      <c r="H159" t="str">
        <v/>
      </c>
    </row>
    <row r="160" spans="8:8" x14ac:dyDescent="0.35">
      <c r="H160" t="str">
        <v/>
      </c>
    </row>
    <row r="161" spans="8:8" x14ac:dyDescent="0.35">
      <c r="H161" t="str">
        <v/>
      </c>
    </row>
    <row r="162" spans="8:8" x14ac:dyDescent="0.35">
      <c r="H162" t="str">
        <v/>
      </c>
    </row>
    <row r="163" spans="8:8" x14ac:dyDescent="0.35">
      <c r="H163" t="str">
        <v/>
      </c>
    </row>
    <row r="164" spans="8:8" x14ac:dyDescent="0.35">
      <c r="H164" t="str">
        <v/>
      </c>
    </row>
    <row r="165" spans="8:8" x14ac:dyDescent="0.35">
      <c r="H165" t="str">
        <v/>
      </c>
    </row>
    <row r="166" spans="8:8" x14ac:dyDescent="0.35">
      <c r="H166" t="str">
        <v/>
      </c>
    </row>
    <row r="167" spans="8:8" x14ac:dyDescent="0.35">
      <c r="H167" t="str">
        <v/>
      </c>
    </row>
    <row r="168" spans="8:8" x14ac:dyDescent="0.35">
      <c r="H168" t="str">
        <v/>
      </c>
    </row>
    <row r="169" spans="8:8" x14ac:dyDescent="0.35">
      <c r="H169" t="str">
        <v/>
      </c>
    </row>
    <row r="170" spans="8:8" x14ac:dyDescent="0.35">
      <c r="H170" t="str">
        <v/>
      </c>
    </row>
    <row r="171" spans="8:8" x14ac:dyDescent="0.35">
      <c r="H171" t="str">
        <v/>
      </c>
    </row>
    <row r="172" spans="8:8" x14ac:dyDescent="0.35">
      <c r="H172" t="str">
        <v/>
      </c>
    </row>
    <row r="173" spans="8:8" x14ac:dyDescent="0.35">
      <c r="H173" t="str">
        <v/>
      </c>
    </row>
    <row r="174" spans="8:8" x14ac:dyDescent="0.35">
      <c r="H174" t="str">
        <v/>
      </c>
    </row>
    <row r="175" spans="8:8" x14ac:dyDescent="0.35">
      <c r="H175" t="str">
        <v/>
      </c>
    </row>
    <row r="176" spans="8:8" x14ac:dyDescent="0.35">
      <c r="H176" t="str">
        <v/>
      </c>
    </row>
    <row r="177" spans="8:8" x14ac:dyDescent="0.35">
      <c r="H177" t="str">
        <v/>
      </c>
    </row>
    <row r="178" spans="8:8" x14ac:dyDescent="0.35">
      <c r="H178" t="str">
        <v/>
      </c>
    </row>
    <row r="179" spans="8:8" x14ac:dyDescent="0.35">
      <c r="H179" t="str">
        <v/>
      </c>
    </row>
    <row r="180" spans="8:8" x14ac:dyDescent="0.35">
      <c r="H180" t="str">
        <v/>
      </c>
    </row>
    <row r="181" spans="8:8" x14ac:dyDescent="0.35">
      <c r="H181" t="str">
        <v/>
      </c>
    </row>
    <row r="182" spans="8:8" x14ac:dyDescent="0.35">
      <c r="H182" t="str">
        <v/>
      </c>
    </row>
    <row r="183" spans="8:8" x14ac:dyDescent="0.35">
      <c r="H183" t="str">
        <v/>
      </c>
    </row>
    <row r="184" spans="8:8" x14ac:dyDescent="0.35">
      <c r="H184" t="str">
        <v/>
      </c>
    </row>
    <row r="185" spans="8:8" x14ac:dyDescent="0.35">
      <c r="H185" t="str">
        <v/>
      </c>
    </row>
    <row r="186" spans="8:8" x14ac:dyDescent="0.35">
      <c r="H186" t="str">
        <v/>
      </c>
    </row>
    <row r="187" spans="8:8" x14ac:dyDescent="0.35">
      <c r="H187" t="str">
        <v/>
      </c>
    </row>
    <row r="188" spans="8:8" x14ac:dyDescent="0.35">
      <c r="H188" t="str">
        <v/>
      </c>
    </row>
    <row r="189" spans="8:8" x14ac:dyDescent="0.35">
      <c r="H189" t="str">
        <v/>
      </c>
    </row>
    <row r="190" spans="8:8" x14ac:dyDescent="0.35">
      <c r="H190" t="str">
        <v/>
      </c>
    </row>
    <row r="191" spans="8:8" x14ac:dyDescent="0.35">
      <c r="H191" t="str">
        <v/>
      </c>
    </row>
    <row r="192" spans="8:8" x14ac:dyDescent="0.35">
      <c r="H192" t="str">
        <v/>
      </c>
    </row>
    <row r="193" spans="8:8" x14ac:dyDescent="0.35">
      <c r="H193" t="str">
        <v/>
      </c>
    </row>
    <row r="194" spans="8:8" x14ac:dyDescent="0.35">
      <c r="H194" t="str">
        <v/>
      </c>
    </row>
    <row r="195" spans="8:8" x14ac:dyDescent="0.35">
      <c r="H195" t="str">
        <v/>
      </c>
    </row>
    <row r="196" spans="8:8" x14ac:dyDescent="0.35">
      <c r="H196" t="str">
        <v/>
      </c>
    </row>
    <row r="197" spans="8:8" x14ac:dyDescent="0.35">
      <c r="H197" t="str">
        <v/>
      </c>
    </row>
    <row r="198" spans="8:8" x14ac:dyDescent="0.35">
      <c r="H198" t="str">
        <v/>
      </c>
    </row>
    <row r="199" spans="8:8" x14ac:dyDescent="0.35">
      <c r="H199" t="str">
        <v/>
      </c>
    </row>
    <row r="200" spans="8:8" x14ac:dyDescent="0.35">
      <c r="H200" t="str">
        <v/>
      </c>
    </row>
    <row r="201" spans="8:8" x14ac:dyDescent="0.35">
      <c r="H201" t="str">
        <v/>
      </c>
    </row>
    <row r="202" spans="8:8" x14ac:dyDescent="0.35">
      <c r="H202" t="str">
        <v/>
      </c>
    </row>
    <row r="203" spans="8:8" x14ac:dyDescent="0.35">
      <c r="H203" t="str">
        <v/>
      </c>
    </row>
    <row r="204" spans="8:8" x14ac:dyDescent="0.35">
      <c r="H204" t="str">
        <v/>
      </c>
    </row>
    <row r="205" spans="8:8" x14ac:dyDescent="0.35">
      <c r="H205" t="str">
        <v/>
      </c>
    </row>
    <row r="206" spans="8:8" x14ac:dyDescent="0.35">
      <c r="H206" t="str">
        <v/>
      </c>
    </row>
    <row r="207" spans="8:8" x14ac:dyDescent="0.35">
      <c r="H207" t="str">
        <v/>
      </c>
    </row>
    <row r="208" spans="8:8" x14ac:dyDescent="0.35">
      <c r="H208" t="str">
        <v/>
      </c>
    </row>
    <row r="209" spans="8:8" x14ac:dyDescent="0.35">
      <c r="H209" t="str">
        <v/>
      </c>
    </row>
    <row r="210" spans="8:8" x14ac:dyDescent="0.35">
      <c r="H210" t="str">
        <v/>
      </c>
    </row>
    <row r="211" spans="8:8" x14ac:dyDescent="0.35">
      <c r="H211" t="str">
        <v/>
      </c>
    </row>
    <row r="212" spans="8:8" x14ac:dyDescent="0.35">
      <c r="H212" t="str">
        <v/>
      </c>
    </row>
    <row r="213" spans="8:8" x14ac:dyDescent="0.35">
      <c r="H213" t="str">
        <v/>
      </c>
    </row>
    <row r="214" spans="8:8" x14ac:dyDescent="0.35">
      <c r="H214" t="str">
        <v/>
      </c>
    </row>
    <row r="215" spans="8:8" x14ac:dyDescent="0.35">
      <c r="H215" t="str">
        <v/>
      </c>
    </row>
    <row r="216" spans="8:8" x14ac:dyDescent="0.35">
      <c r="H216" t="str">
        <v/>
      </c>
    </row>
    <row r="217" spans="8:8" x14ac:dyDescent="0.35">
      <c r="H217" t="str">
        <v/>
      </c>
    </row>
    <row r="218" spans="8:8" x14ac:dyDescent="0.35">
      <c r="H218" t="str">
        <v/>
      </c>
    </row>
    <row r="219" spans="8:8" x14ac:dyDescent="0.35">
      <c r="H219" t="str">
        <v/>
      </c>
    </row>
    <row r="220" spans="8:8" x14ac:dyDescent="0.35">
      <c r="H220" t="str">
        <v/>
      </c>
    </row>
    <row r="221" spans="8:8" x14ac:dyDescent="0.35">
      <c r="H221" t="str">
        <v/>
      </c>
    </row>
    <row r="222" spans="8:8" x14ac:dyDescent="0.35">
      <c r="H222" t="str">
        <v/>
      </c>
    </row>
    <row r="223" spans="8:8" x14ac:dyDescent="0.35">
      <c r="H223" t="str">
        <v/>
      </c>
    </row>
    <row r="224" spans="8:8" x14ac:dyDescent="0.35">
      <c r="H224" t="str">
        <v/>
      </c>
    </row>
    <row r="225" spans="8:8" x14ac:dyDescent="0.35">
      <c r="H225" t="str">
        <v/>
      </c>
    </row>
    <row r="226" spans="8:8" x14ac:dyDescent="0.35">
      <c r="H226" t="str">
        <v/>
      </c>
    </row>
    <row r="227" spans="8:8" x14ac:dyDescent="0.35">
      <c r="H227" t="str">
        <v/>
      </c>
    </row>
    <row r="228" spans="8:8" x14ac:dyDescent="0.35">
      <c r="H228" t="str">
        <v/>
      </c>
    </row>
    <row r="229" spans="8:8" x14ac:dyDescent="0.35">
      <c r="H229" t="str">
        <v/>
      </c>
    </row>
    <row r="230" spans="8:8" x14ac:dyDescent="0.35">
      <c r="H230" t="str">
        <v/>
      </c>
    </row>
    <row r="231" spans="8:8" x14ac:dyDescent="0.35">
      <c r="H231" t="str">
        <v/>
      </c>
    </row>
    <row r="232" spans="8:8" x14ac:dyDescent="0.35">
      <c r="H232" t="str">
        <v/>
      </c>
    </row>
    <row r="233" spans="8:8" x14ac:dyDescent="0.35">
      <c r="H233" t="str">
        <v/>
      </c>
    </row>
    <row r="234" spans="8:8" x14ac:dyDescent="0.35">
      <c r="H234" t="str">
        <v/>
      </c>
    </row>
    <row r="235" spans="8:8" x14ac:dyDescent="0.35">
      <c r="H235" t="str">
        <v/>
      </c>
    </row>
    <row r="236" spans="8:8" x14ac:dyDescent="0.35">
      <c r="H236" t="str">
        <v/>
      </c>
    </row>
    <row r="237" spans="8:8" x14ac:dyDescent="0.35">
      <c r="H237" t="str">
        <v/>
      </c>
    </row>
    <row r="238" spans="8:8" x14ac:dyDescent="0.35">
      <c r="H238" t="str">
        <v/>
      </c>
    </row>
    <row r="239" spans="8:8" x14ac:dyDescent="0.35">
      <c r="H239" t="str">
        <v/>
      </c>
    </row>
    <row r="240" spans="8:8" x14ac:dyDescent="0.35">
      <c r="H240" t="str">
        <v/>
      </c>
    </row>
    <row r="241" spans="8:8" x14ac:dyDescent="0.35">
      <c r="H241" t="str">
        <v/>
      </c>
    </row>
    <row r="242" spans="8:8" x14ac:dyDescent="0.35">
      <c r="H242" t="str">
        <v/>
      </c>
    </row>
    <row r="243" spans="8:8" x14ac:dyDescent="0.35">
      <c r="H243" t="str">
        <v/>
      </c>
    </row>
    <row r="244" spans="8:8" x14ac:dyDescent="0.35">
      <c r="H244" t="str">
        <v/>
      </c>
    </row>
    <row r="245" spans="8:8" x14ac:dyDescent="0.35">
      <c r="H245" t="str">
        <v/>
      </c>
    </row>
    <row r="246" spans="8:8" x14ac:dyDescent="0.35">
      <c r="H246" t="str">
        <v/>
      </c>
    </row>
    <row r="247" spans="8:8" x14ac:dyDescent="0.35">
      <c r="H247" t="str">
        <v/>
      </c>
    </row>
    <row r="248" spans="8:8" x14ac:dyDescent="0.35">
      <c r="H248" t="str">
        <v/>
      </c>
    </row>
    <row r="249" spans="8:8" x14ac:dyDescent="0.35">
      <c r="H249" t="str">
        <v/>
      </c>
    </row>
    <row r="250" spans="8:8" x14ac:dyDescent="0.35">
      <c r="H250" t="str">
        <v/>
      </c>
    </row>
    <row r="251" spans="8:8" x14ac:dyDescent="0.35">
      <c r="H251" t="str">
        <v/>
      </c>
    </row>
    <row r="252" spans="8:8" x14ac:dyDescent="0.35">
      <c r="H252" t="str">
        <v/>
      </c>
    </row>
    <row r="253" spans="8:8" x14ac:dyDescent="0.35">
      <c r="H253" t="str">
        <v/>
      </c>
    </row>
    <row r="254" spans="8:8" x14ac:dyDescent="0.35">
      <c r="H254" t="str">
        <v/>
      </c>
    </row>
    <row r="255" spans="8:8" x14ac:dyDescent="0.35">
      <c r="H255" t="str">
        <v/>
      </c>
    </row>
    <row r="256" spans="8:8" x14ac:dyDescent="0.35">
      <c r="H256" t="str">
        <v/>
      </c>
    </row>
    <row r="257" spans="8:8" x14ac:dyDescent="0.35">
      <c r="H257" t="str">
        <v/>
      </c>
    </row>
    <row r="258" spans="8:8" x14ac:dyDescent="0.35">
      <c r="H258" t="str">
        <v/>
      </c>
    </row>
    <row r="259" spans="8:8" x14ac:dyDescent="0.35">
      <c r="H259" t="str">
        <v/>
      </c>
    </row>
    <row r="260" spans="8:8" x14ac:dyDescent="0.35">
      <c r="H260" t="str">
        <v/>
      </c>
    </row>
    <row r="261" spans="8:8" x14ac:dyDescent="0.35">
      <c r="H261" t="str">
        <v/>
      </c>
    </row>
    <row r="262" spans="8:8" x14ac:dyDescent="0.35">
      <c r="H262" t="str">
        <v/>
      </c>
    </row>
    <row r="263" spans="8:8" x14ac:dyDescent="0.35">
      <c r="H263" t="str">
        <v/>
      </c>
    </row>
    <row r="264" spans="8:8" x14ac:dyDescent="0.35">
      <c r="H264" t="str">
        <v/>
      </c>
    </row>
    <row r="265" spans="8:8" x14ac:dyDescent="0.35">
      <c r="H265" t="str">
        <v/>
      </c>
    </row>
    <row r="266" spans="8:8" x14ac:dyDescent="0.35">
      <c r="H266" t="str">
        <v/>
      </c>
    </row>
    <row r="267" spans="8:8" x14ac:dyDescent="0.35">
      <c r="H267" t="str">
        <v/>
      </c>
    </row>
    <row r="268" spans="8:8" x14ac:dyDescent="0.35">
      <c r="H268" t="str">
        <v/>
      </c>
    </row>
    <row r="269" spans="8:8" x14ac:dyDescent="0.35">
      <c r="H269" t="str">
        <v/>
      </c>
    </row>
    <row r="270" spans="8:8" x14ac:dyDescent="0.35">
      <c r="H270" t="str">
        <v/>
      </c>
    </row>
    <row r="271" spans="8:8" x14ac:dyDescent="0.35">
      <c r="H271" t="str">
        <v/>
      </c>
    </row>
    <row r="272" spans="8:8" x14ac:dyDescent="0.35">
      <c r="H272" t="str">
        <v/>
      </c>
    </row>
    <row r="273" spans="8:8" x14ac:dyDescent="0.35">
      <c r="H273" t="str">
        <v/>
      </c>
    </row>
    <row r="274" spans="8:8" x14ac:dyDescent="0.35">
      <c r="H274" t="str">
        <v/>
      </c>
    </row>
    <row r="275" spans="8:8" x14ac:dyDescent="0.35">
      <c r="H275" t="str">
        <v/>
      </c>
    </row>
    <row r="276" spans="8:8" x14ac:dyDescent="0.35">
      <c r="H276" t="str">
        <v/>
      </c>
    </row>
    <row r="277" spans="8:8" x14ac:dyDescent="0.35">
      <c r="H277" t="str">
        <v/>
      </c>
    </row>
    <row r="278" spans="8:8" x14ac:dyDescent="0.35">
      <c r="H278" t="str">
        <v/>
      </c>
    </row>
    <row r="279" spans="8:8" x14ac:dyDescent="0.35">
      <c r="H279" t="str">
        <v/>
      </c>
    </row>
    <row r="280" spans="8:8" x14ac:dyDescent="0.35">
      <c r="H280" t="str">
        <v/>
      </c>
    </row>
    <row r="281" spans="8:8" x14ac:dyDescent="0.35">
      <c r="H281" t="str">
        <v/>
      </c>
    </row>
    <row r="282" spans="8:8" x14ac:dyDescent="0.35">
      <c r="H282" t="str">
        <v/>
      </c>
    </row>
    <row r="283" spans="8:8" x14ac:dyDescent="0.35">
      <c r="H283" t="str">
        <v/>
      </c>
    </row>
    <row r="284" spans="8:8" x14ac:dyDescent="0.35">
      <c r="H284" t="str">
        <v/>
      </c>
    </row>
    <row r="285" spans="8:8" x14ac:dyDescent="0.35">
      <c r="H285" t="str">
        <v/>
      </c>
    </row>
    <row r="286" spans="8:8" x14ac:dyDescent="0.35">
      <c r="H286" t="str">
        <v/>
      </c>
    </row>
    <row r="287" spans="8:8" x14ac:dyDescent="0.35">
      <c r="H287" t="str">
        <v/>
      </c>
    </row>
    <row r="288" spans="8:8" x14ac:dyDescent="0.35">
      <c r="H288" t="str">
        <v/>
      </c>
    </row>
    <row r="289" spans="8:8" x14ac:dyDescent="0.35">
      <c r="H289" t="str">
        <v/>
      </c>
    </row>
    <row r="290" spans="8:8" x14ac:dyDescent="0.35">
      <c r="H290" t="str">
        <v/>
      </c>
    </row>
    <row r="291" spans="8:8" x14ac:dyDescent="0.35">
      <c r="H291" t="str">
        <v/>
      </c>
    </row>
    <row r="292" spans="8:8" x14ac:dyDescent="0.35">
      <c r="H292" t="str">
        <v/>
      </c>
    </row>
    <row r="293" spans="8:8" x14ac:dyDescent="0.35">
      <c r="H293" t="str">
        <v/>
      </c>
    </row>
    <row r="294" spans="8:8" x14ac:dyDescent="0.35">
      <c r="H294" t="str">
        <v/>
      </c>
    </row>
    <row r="295" spans="8:8" x14ac:dyDescent="0.35">
      <c r="H295" t="str">
        <v/>
      </c>
    </row>
    <row r="296" spans="8:8" x14ac:dyDescent="0.35">
      <c r="H296" t="str">
        <v/>
      </c>
    </row>
    <row r="297" spans="8:8" x14ac:dyDescent="0.35">
      <c r="H297" t="str">
        <v/>
      </c>
    </row>
    <row r="298" spans="8:8" x14ac:dyDescent="0.35">
      <c r="H298" t="str">
        <v/>
      </c>
    </row>
    <row r="299" spans="8:8" x14ac:dyDescent="0.35">
      <c r="H299" t="str">
        <v/>
      </c>
    </row>
    <row r="300" spans="8:8" x14ac:dyDescent="0.35">
      <c r="H300" t="str">
        <v/>
      </c>
    </row>
    <row r="301" spans="8:8" x14ac:dyDescent="0.35">
      <c r="H301" t="str">
        <v/>
      </c>
    </row>
    <row r="302" spans="8:8" x14ac:dyDescent="0.35">
      <c r="H302" t="str">
        <v/>
      </c>
    </row>
    <row r="303" spans="8:8" x14ac:dyDescent="0.35">
      <c r="H303" t="str">
        <v/>
      </c>
    </row>
    <row r="304" spans="8:8" x14ac:dyDescent="0.35">
      <c r="H304" t="str">
        <v/>
      </c>
    </row>
    <row r="305" spans="8:8" x14ac:dyDescent="0.35">
      <c r="H305" t="str">
        <v/>
      </c>
    </row>
    <row r="306" spans="8:8" x14ac:dyDescent="0.35">
      <c r="H306" t="str">
        <v/>
      </c>
    </row>
    <row r="307" spans="8:8" x14ac:dyDescent="0.35">
      <c r="H307" t="str">
        <v/>
      </c>
    </row>
    <row r="308" spans="8:8" x14ac:dyDescent="0.35">
      <c r="H308" t="str">
        <v/>
      </c>
    </row>
    <row r="309" spans="8:8" x14ac:dyDescent="0.35">
      <c r="H309" t="str">
        <v/>
      </c>
    </row>
    <row r="310" spans="8:8" x14ac:dyDescent="0.35">
      <c r="H310" t="str">
        <v/>
      </c>
    </row>
    <row r="311" spans="8:8" x14ac:dyDescent="0.35">
      <c r="H311" t="str">
        <v/>
      </c>
    </row>
    <row r="312" spans="8:8" x14ac:dyDescent="0.35">
      <c r="H312" t="str">
        <v/>
      </c>
    </row>
    <row r="313" spans="8:8" x14ac:dyDescent="0.35">
      <c r="H313" t="str">
        <v/>
      </c>
    </row>
    <row r="314" spans="8:8" x14ac:dyDescent="0.35">
      <c r="H314" t="str">
        <v/>
      </c>
    </row>
    <row r="315" spans="8:8" x14ac:dyDescent="0.35">
      <c r="H315" t="str">
        <v/>
      </c>
    </row>
    <row r="316" spans="8:8" x14ac:dyDescent="0.35">
      <c r="H316" t="str">
        <v/>
      </c>
    </row>
    <row r="317" spans="8:8" x14ac:dyDescent="0.35">
      <c r="H317" t="str">
        <v/>
      </c>
    </row>
    <row r="318" spans="8:8" x14ac:dyDescent="0.35">
      <c r="H318" t="str">
        <v/>
      </c>
    </row>
    <row r="319" spans="8:8" x14ac:dyDescent="0.35">
      <c r="H319" t="str">
        <v/>
      </c>
    </row>
    <row r="320" spans="8:8" x14ac:dyDescent="0.35">
      <c r="H320" t="str">
        <v/>
      </c>
    </row>
    <row r="321" spans="8:8" x14ac:dyDescent="0.35">
      <c r="H321" t="str">
        <v/>
      </c>
    </row>
    <row r="322" spans="8:8" x14ac:dyDescent="0.35">
      <c r="H322" t="str">
        <v/>
      </c>
    </row>
    <row r="323" spans="8:8" x14ac:dyDescent="0.35">
      <c r="H323" t="str">
        <v/>
      </c>
    </row>
    <row r="324" spans="8:8" x14ac:dyDescent="0.35">
      <c r="H324" t="str">
        <v/>
      </c>
    </row>
    <row r="325" spans="8:8" x14ac:dyDescent="0.35">
      <c r="H325" t="str">
        <v/>
      </c>
    </row>
    <row r="326" spans="8:8" x14ac:dyDescent="0.35">
      <c r="H326" t="str">
        <v/>
      </c>
    </row>
    <row r="327" spans="8:8" x14ac:dyDescent="0.35">
      <c r="H327" t="str">
        <v/>
      </c>
    </row>
    <row r="328" spans="8:8" x14ac:dyDescent="0.35">
      <c r="H328" t="str">
        <v/>
      </c>
    </row>
    <row r="329" spans="8:8" x14ac:dyDescent="0.35">
      <c r="H329" t="str">
        <v/>
      </c>
    </row>
    <row r="330" spans="8:8" x14ac:dyDescent="0.35">
      <c r="H330" t="str">
        <v/>
      </c>
    </row>
    <row r="331" spans="8:8" x14ac:dyDescent="0.35">
      <c r="H331" t="str">
        <v/>
      </c>
    </row>
    <row r="332" spans="8:8" x14ac:dyDescent="0.35">
      <c r="H332" t="str">
        <v/>
      </c>
    </row>
    <row r="333" spans="8:8" x14ac:dyDescent="0.35">
      <c r="H333" t="str">
        <v/>
      </c>
    </row>
    <row r="334" spans="8:8" x14ac:dyDescent="0.35">
      <c r="H334" t="str">
        <v/>
      </c>
    </row>
    <row r="335" spans="8:8" x14ac:dyDescent="0.35">
      <c r="H335" t="str">
        <v/>
      </c>
    </row>
    <row r="336" spans="8:8" x14ac:dyDescent="0.35">
      <c r="H336" t="str">
        <v/>
      </c>
    </row>
    <row r="337" spans="8:8" x14ac:dyDescent="0.35">
      <c r="H337" t="str">
        <v/>
      </c>
    </row>
    <row r="338" spans="8:8" x14ac:dyDescent="0.35">
      <c r="H338" t="str">
        <v/>
      </c>
    </row>
    <row r="339" spans="8:8" x14ac:dyDescent="0.35">
      <c r="H339" t="str">
        <v/>
      </c>
    </row>
    <row r="340" spans="8:8" x14ac:dyDescent="0.35">
      <c r="H340" t="str">
        <v/>
      </c>
    </row>
    <row r="341" spans="8:8" x14ac:dyDescent="0.35">
      <c r="H341" t="str">
        <v/>
      </c>
    </row>
    <row r="342" spans="8:8" x14ac:dyDescent="0.35">
      <c r="H342" t="str">
        <v/>
      </c>
    </row>
    <row r="343" spans="8:8" x14ac:dyDescent="0.35">
      <c r="H343" t="str">
        <v/>
      </c>
    </row>
    <row r="344" spans="8:8" x14ac:dyDescent="0.35">
      <c r="H344" t="str">
        <v/>
      </c>
    </row>
    <row r="345" spans="8:8" x14ac:dyDescent="0.35">
      <c r="H345" t="str">
        <v/>
      </c>
    </row>
    <row r="346" spans="8:8" x14ac:dyDescent="0.35">
      <c r="H346" t="str">
        <v/>
      </c>
    </row>
    <row r="347" spans="8:8" x14ac:dyDescent="0.35">
      <c r="H347" t="str">
        <v/>
      </c>
    </row>
    <row r="348" spans="8:8" x14ac:dyDescent="0.35">
      <c r="H348" t="str">
        <v/>
      </c>
    </row>
    <row r="349" spans="8:8" x14ac:dyDescent="0.35">
      <c r="H349" t="str">
        <v/>
      </c>
    </row>
    <row r="350" spans="8:8" x14ac:dyDescent="0.35">
      <c r="H350" t="str">
        <v/>
      </c>
    </row>
    <row r="351" spans="8:8" x14ac:dyDescent="0.35">
      <c r="H351" t="str">
        <v/>
      </c>
    </row>
    <row r="352" spans="8:8" x14ac:dyDescent="0.35">
      <c r="H352" t="str">
        <v/>
      </c>
    </row>
    <row r="353" spans="8:8" x14ac:dyDescent="0.35">
      <c r="H353" t="str">
        <v/>
      </c>
    </row>
    <row r="354" spans="8:8" x14ac:dyDescent="0.35">
      <c r="H354" t="str">
        <v/>
      </c>
    </row>
    <row r="355" spans="8:8" x14ac:dyDescent="0.35">
      <c r="H355" t="str">
        <v/>
      </c>
    </row>
    <row r="356" spans="8:8" x14ac:dyDescent="0.35">
      <c r="H356" t="str">
        <v/>
      </c>
    </row>
    <row r="357" spans="8:8" x14ac:dyDescent="0.35">
      <c r="H357" t="str">
        <v/>
      </c>
    </row>
    <row r="358" spans="8:8" x14ac:dyDescent="0.35">
      <c r="H358" t="str">
        <v/>
      </c>
    </row>
    <row r="359" spans="8:8" x14ac:dyDescent="0.35">
      <c r="H359" t="str">
        <v/>
      </c>
    </row>
    <row r="360" spans="8:8" x14ac:dyDescent="0.35">
      <c r="H360" t="str">
        <v/>
      </c>
    </row>
    <row r="361" spans="8:8" x14ac:dyDescent="0.35">
      <c r="H361" t="str">
        <v/>
      </c>
    </row>
    <row r="362" spans="8:8" x14ac:dyDescent="0.35">
      <c r="H362" t="str">
        <v/>
      </c>
    </row>
    <row r="363" spans="8:8" x14ac:dyDescent="0.35">
      <c r="H363" t="str">
        <v/>
      </c>
    </row>
    <row r="364" spans="8:8" x14ac:dyDescent="0.35">
      <c r="H364" t="str">
        <v/>
      </c>
    </row>
    <row r="365" spans="8:8" x14ac:dyDescent="0.35">
      <c r="H365" t="str">
        <v/>
      </c>
    </row>
    <row r="366" spans="8:8" x14ac:dyDescent="0.35">
      <c r="H366" t="str">
        <v/>
      </c>
    </row>
    <row r="367" spans="8:8" x14ac:dyDescent="0.35">
      <c r="H367" t="str">
        <v/>
      </c>
    </row>
    <row r="368" spans="8:8" x14ac:dyDescent="0.35">
      <c r="H368" t="str">
        <v/>
      </c>
    </row>
    <row r="369" spans="8:8" x14ac:dyDescent="0.35">
      <c r="H369" t="str">
        <v/>
      </c>
    </row>
    <row r="370" spans="8:8" x14ac:dyDescent="0.35">
      <c r="H370" t="str">
        <v/>
      </c>
    </row>
    <row r="371" spans="8:8" x14ac:dyDescent="0.35">
      <c r="H371" t="str">
        <v/>
      </c>
    </row>
    <row r="372" spans="8:8" x14ac:dyDescent="0.35">
      <c r="H372" t="str">
        <v/>
      </c>
    </row>
    <row r="373" spans="8:8" x14ac:dyDescent="0.35">
      <c r="H373" t="str">
        <v/>
      </c>
    </row>
    <row r="374" spans="8:8" x14ac:dyDescent="0.35">
      <c r="H374" t="str">
        <v/>
      </c>
    </row>
    <row r="375" spans="8:8" x14ac:dyDescent="0.35">
      <c r="H375" t="str">
        <v/>
      </c>
    </row>
    <row r="376" spans="8:8" x14ac:dyDescent="0.35">
      <c r="H376" t="str">
        <v/>
      </c>
    </row>
    <row r="377" spans="8:8" x14ac:dyDescent="0.35">
      <c r="H377" t="str">
        <v/>
      </c>
    </row>
    <row r="378" spans="8:8" x14ac:dyDescent="0.35">
      <c r="H378" t="str">
        <v/>
      </c>
    </row>
    <row r="379" spans="8:8" x14ac:dyDescent="0.35">
      <c r="H379" t="str">
        <v/>
      </c>
    </row>
    <row r="380" spans="8:8" x14ac:dyDescent="0.35">
      <c r="H380" t="str">
        <v/>
      </c>
    </row>
    <row r="381" spans="8:8" x14ac:dyDescent="0.35">
      <c r="H381" t="str">
        <v/>
      </c>
    </row>
    <row r="382" spans="8:8" x14ac:dyDescent="0.35">
      <c r="H382" t="str">
        <v/>
      </c>
    </row>
    <row r="383" spans="8:8" x14ac:dyDescent="0.35">
      <c r="H383" t="str">
        <v/>
      </c>
    </row>
    <row r="384" spans="8:8" x14ac:dyDescent="0.35">
      <c r="H384" t="str">
        <v/>
      </c>
    </row>
    <row r="385" spans="8:8" x14ac:dyDescent="0.35">
      <c r="H385" t="str">
        <v/>
      </c>
    </row>
    <row r="386" spans="8:8" x14ac:dyDescent="0.35">
      <c r="H386" t="str">
        <v/>
      </c>
    </row>
    <row r="387" spans="8:8" x14ac:dyDescent="0.35">
      <c r="H387" t="str">
        <v/>
      </c>
    </row>
    <row r="388" spans="8:8" x14ac:dyDescent="0.35">
      <c r="H388" t="str">
        <v/>
      </c>
    </row>
    <row r="389" spans="8:8" x14ac:dyDescent="0.35">
      <c r="H389" t="str">
        <v/>
      </c>
    </row>
    <row r="390" spans="8:8" x14ac:dyDescent="0.35">
      <c r="H390" t="str">
        <v/>
      </c>
    </row>
    <row r="391" spans="8:8" x14ac:dyDescent="0.35">
      <c r="H391" t="str">
        <v/>
      </c>
    </row>
    <row r="392" spans="8:8" x14ac:dyDescent="0.35">
      <c r="H392" t="str">
        <v/>
      </c>
    </row>
    <row r="393" spans="8:8" x14ac:dyDescent="0.35">
      <c r="H393" t="str">
        <v/>
      </c>
    </row>
    <row r="394" spans="8:8" x14ac:dyDescent="0.35">
      <c r="H394" t="str">
        <v/>
      </c>
    </row>
    <row r="395" spans="8:8" x14ac:dyDescent="0.35">
      <c r="H395" t="str">
        <v/>
      </c>
    </row>
    <row r="396" spans="8:8" x14ac:dyDescent="0.35">
      <c r="H396" t="str">
        <v/>
      </c>
    </row>
    <row r="397" spans="8:8" x14ac:dyDescent="0.35">
      <c r="H397" t="str">
        <v/>
      </c>
    </row>
    <row r="398" spans="8:8" x14ac:dyDescent="0.35">
      <c r="H398" t="str">
        <v/>
      </c>
    </row>
    <row r="399" spans="8:8" x14ac:dyDescent="0.35">
      <c r="H399" t="str">
        <v/>
      </c>
    </row>
    <row r="400" spans="8:8" x14ac:dyDescent="0.35">
      <c r="H400" t="str">
        <v/>
      </c>
    </row>
    <row r="401" spans="8:8" x14ac:dyDescent="0.35">
      <c r="H401" t="str">
        <v/>
      </c>
    </row>
    <row r="402" spans="8:8" x14ac:dyDescent="0.35">
      <c r="H402" t="str">
        <v/>
      </c>
    </row>
    <row r="403" spans="8:8" x14ac:dyDescent="0.35">
      <c r="H403" t="str">
        <v/>
      </c>
    </row>
    <row r="404" spans="8:8" x14ac:dyDescent="0.35">
      <c r="H404" t="str">
        <v/>
      </c>
    </row>
    <row r="405" spans="8:8" x14ac:dyDescent="0.35">
      <c r="H405" t="str">
        <v/>
      </c>
    </row>
    <row r="406" spans="8:8" x14ac:dyDescent="0.35">
      <c r="H406" t="str">
        <v/>
      </c>
    </row>
    <row r="407" spans="8:8" x14ac:dyDescent="0.35">
      <c r="H407" t="str">
        <v/>
      </c>
    </row>
    <row r="408" spans="8:8" x14ac:dyDescent="0.35">
      <c r="H408" t="str">
        <v/>
      </c>
    </row>
    <row r="409" spans="8:8" x14ac:dyDescent="0.35">
      <c r="H409" t="str">
        <v/>
      </c>
    </row>
    <row r="410" spans="8:8" x14ac:dyDescent="0.35">
      <c r="H410" t="str">
        <v/>
      </c>
    </row>
    <row r="411" spans="8:8" x14ac:dyDescent="0.35">
      <c r="H411" t="str">
        <v/>
      </c>
    </row>
    <row r="412" spans="8:8" x14ac:dyDescent="0.35">
      <c r="H412" t="str">
        <v/>
      </c>
    </row>
    <row r="413" spans="8:8" x14ac:dyDescent="0.35">
      <c r="H413" t="str">
        <v/>
      </c>
    </row>
    <row r="414" spans="8:8" x14ac:dyDescent="0.35">
      <c r="H414" t="str">
        <v/>
      </c>
    </row>
    <row r="415" spans="8:8" x14ac:dyDescent="0.35">
      <c r="H415" t="str">
        <v/>
      </c>
    </row>
    <row r="416" spans="8:8" x14ac:dyDescent="0.35">
      <c r="H416" t="str">
        <v/>
      </c>
    </row>
    <row r="417" spans="8:8" x14ac:dyDescent="0.35">
      <c r="H417" t="str">
        <v/>
      </c>
    </row>
    <row r="418" spans="8:8" x14ac:dyDescent="0.35">
      <c r="H418" t="str">
        <v/>
      </c>
    </row>
    <row r="419" spans="8:8" x14ac:dyDescent="0.35">
      <c r="H419" t="str">
        <v/>
      </c>
    </row>
    <row r="420" spans="8:8" x14ac:dyDescent="0.35">
      <c r="H420" t="str">
        <v/>
      </c>
    </row>
    <row r="421" spans="8:8" x14ac:dyDescent="0.35">
      <c r="H421" t="str">
        <v/>
      </c>
    </row>
    <row r="422" spans="8:8" x14ac:dyDescent="0.35">
      <c r="H422" t="str">
        <v/>
      </c>
    </row>
    <row r="423" spans="8:8" x14ac:dyDescent="0.35">
      <c r="H423" t="str">
        <v/>
      </c>
    </row>
    <row r="424" spans="8:8" x14ac:dyDescent="0.35">
      <c r="H424" t="str">
        <v/>
      </c>
    </row>
    <row r="425" spans="8:8" x14ac:dyDescent="0.35">
      <c r="H425" t="str">
        <v/>
      </c>
    </row>
    <row r="426" spans="8:8" x14ac:dyDescent="0.35">
      <c r="H426" t="str">
        <v/>
      </c>
    </row>
    <row r="427" spans="8:8" x14ac:dyDescent="0.35">
      <c r="H427" t="str">
        <v/>
      </c>
    </row>
    <row r="428" spans="8:8" x14ac:dyDescent="0.35">
      <c r="H428" t="str">
        <v/>
      </c>
    </row>
    <row r="429" spans="8:8" x14ac:dyDescent="0.35">
      <c r="H429" t="str">
        <v/>
      </c>
    </row>
    <row r="430" spans="8:8" x14ac:dyDescent="0.35">
      <c r="H430" t="str">
        <v/>
      </c>
    </row>
    <row r="431" spans="8:8" x14ac:dyDescent="0.35">
      <c r="H431" t="str">
        <v/>
      </c>
    </row>
    <row r="432" spans="8:8" x14ac:dyDescent="0.35">
      <c r="H432" t="str">
        <v/>
      </c>
    </row>
    <row r="433" spans="8:8" x14ac:dyDescent="0.35">
      <c r="H433" t="str">
        <v/>
      </c>
    </row>
    <row r="434" spans="8:8" x14ac:dyDescent="0.35">
      <c r="H434" t="str">
        <v/>
      </c>
    </row>
    <row r="435" spans="8:8" x14ac:dyDescent="0.35">
      <c r="H435" t="str">
        <v/>
      </c>
    </row>
    <row r="436" spans="8:8" x14ac:dyDescent="0.35">
      <c r="H436" t="str">
        <v/>
      </c>
    </row>
    <row r="437" spans="8:8" x14ac:dyDescent="0.35">
      <c r="H437" t="str">
        <v/>
      </c>
    </row>
    <row r="438" spans="8:8" x14ac:dyDescent="0.35">
      <c r="H438" t="str">
        <v/>
      </c>
    </row>
    <row r="439" spans="8:8" x14ac:dyDescent="0.35">
      <c r="H439" t="str">
        <v/>
      </c>
    </row>
    <row r="440" spans="8:8" x14ac:dyDescent="0.35">
      <c r="H440" t="str">
        <v/>
      </c>
    </row>
    <row r="441" spans="8:8" x14ac:dyDescent="0.35">
      <c r="H441" t="str">
        <v/>
      </c>
    </row>
    <row r="442" spans="8:8" x14ac:dyDescent="0.35">
      <c r="H442" t="str">
        <v/>
      </c>
    </row>
    <row r="443" spans="8:8" x14ac:dyDescent="0.35">
      <c r="H443" t="str">
        <v/>
      </c>
    </row>
    <row r="444" spans="8:8" x14ac:dyDescent="0.35">
      <c r="H444" t="str">
        <v/>
      </c>
    </row>
    <row r="445" spans="8:8" x14ac:dyDescent="0.35">
      <c r="H445" t="str">
        <v/>
      </c>
    </row>
    <row r="446" spans="8:8" x14ac:dyDescent="0.35">
      <c r="H446" t="str">
        <v/>
      </c>
    </row>
    <row r="447" spans="8:8" x14ac:dyDescent="0.35">
      <c r="H447" t="str">
        <v/>
      </c>
    </row>
    <row r="448" spans="8:8" x14ac:dyDescent="0.35">
      <c r="H448" t="str">
        <v/>
      </c>
    </row>
    <row r="449" spans="8:8" x14ac:dyDescent="0.35">
      <c r="H449" t="str">
        <v/>
      </c>
    </row>
    <row r="450" spans="8:8" x14ac:dyDescent="0.35">
      <c r="H450" t="str">
        <v/>
      </c>
    </row>
    <row r="451" spans="8:8" x14ac:dyDescent="0.35">
      <c r="H451" t="str">
        <v/>
      </c>
    </row>
    <row r="452" spans="8:8" x14ac:dyDescent="0.35">
      <c r="H452" t="str">
        <v/>
      </c>
    </row>
    <row r="453" spans="8:8" x14ac:dyDescent="0.35">
      <c r="H453" t="str">
        <v/>
      </c>
    </row>
    <row r="454" spans="8:8" x14ac:dyDescent="0.35">
      <c r="H454" t="str">
        <v/>
      </c>
    </row>
    <row r="455" spans="8:8" x14ac:dyDescent="0.35">
      <c r="H455" t="str">
        <v/>
      </c>
    </row>
    <row r="456" spans="8:8" x14ac:dyDescent="0.35">
      <c r="H456" t="str">
        <v/>
      </c>
    </row>
    <row r="457" spans="8:8" x14ac:dyDescent="0.35">
      <c r="H457" t="str">
        <v/>
      </c>
    </row>
    <row r="458" spans="8:8" x14ac:dyDescent="0.35">
      <c r="H458" t="str">
        <v/>
      </c>
    </row>
    <row r="459" spans="8:8" x14ac:dyDescent="0.35">
      <c r="H459" t="str">
        <v/>
      </c>
    </row>
    <row r="460" spans="8:8" x14ac:dyDescent="0.35">
      <c r="H460" t="str">
        <v/>
      </c>
    </row>
    <row r="461" spans="8:8" x14ac:dyDescent="0.35">
      <c r="H461" t="str">
        <v/>
      </c>
    </row>
    <row r="462" spans="8:8" x14ac:dyDescent="0.35">
      <c r="H462" t="str">
        <v/>
      </c>
    </row>
    <row r="463" spans="8:8" x14ac:dyDescent="0.35">
      <c r="H463" t="str">
        <v/>
      </c>
    </row>
    <row r="464" spans="8:8" x14ac:dyDescent="0.35">
      <c r="H464" t="str">
        <v/>
      </c>
    </row>
    <row r="465" spans="8:8" x14ac:dyDescent="0.35">
      <c r="H465" t="str">
        <v/>
      </c>
    </row>
    <row r="466" spans="8:8" x14ac:dyDescent="0.35">
      <c r="H466" t="str">
        <v/>
      </c>
    </row>
    <row r="467" spans="8:8" x14ac:dyDescent="0.35">
      <c r="H467" t="str">
        <v/>
      </c>
    </row>
    <row r="468" spans="8:8" x14ac:dyDescent="0.35">
      <c r="H468" t="str">
        <v/>
      </c>
    </row>
    <row r="469" spans="8:8" x14ac:dyDescent="0.35">
      <c r="H469" t="str">
        <v/>
      </c>
    </row>
    <row r="470" spans="8:8" x14ac:dyDescent="0.35">
      <c r="H470" t="str">
        <v/>
      </c>
    </row>
    <row r="471" spans="8:8" x14ac:dyDescent="0.35">
      <c r="H471" t="str">
        <v/>
      </c>
    </row>
    <row r="472" spans="8:8" x14ac:dyDescent="0.35">
      <c r="H472" t="str">
        <v/>
      </c>
    </row>
    <row r="473" spans="8:8" x14ac:dyDescent="0.35">
      <c r="H473" t="str">
        <v/>
      </c>
    </row>
    <row r="474" spans="8:8" x14ac:dyDescent="0.35">
      <c r="H474" t="str">
        <v/>
      </c>
    </row>
    <row r="475" spans="8:8" x14ac:dyDescent="0.35">
      <c r="H475" t="str">
        <v/>
      </c>
    </row>
    <row r="476" spans="8:8" x14ac:dyDescent="0.35">
      <c r="H476" t="str">
        <v/>
      </c>
    </row>
    <row r="477" spans="8:8" x14ac:dyDescent="0.35">
      <c r="H477" t="str">
        <v/>
      </c>
    </row>
    <row r="478" spans="8:8" x14ac:dyDescent="0.35">
      <c r="H478" t="str">
        <v/>
      </c>
    </row>
    <row r="479" spans="8:8" x14ac:dyDescent="0.35">
      <c r="H479" t="str">
        <v/>
      </c>
    </row>
    <row r="480" spans="8:8" x14ac:dyDescent="0.35">
      <c r="H480" t="str">
        <v/>
      </c>
    </row>
    <row r="481" spans="8:8" x14ac:dyDescent="0.35">
      <c r="H481" t="str">
        <v/>
      </c>
    </row>
    <row r="482" spans="8:8" x14ac:dyDescent="0.35">
      <c r="H482" t="str">
        <v/>
      </c>
    </row>
    <row r="483" spans="8:8" x14ac:dyDescent="0.35">
      <c r="H483" t="str">
        <v/>
      </c>
    </row>
    <row r="484" spans="8:8" x14ac:dyDescent="0.35">
      <c r="H484" t="str">
        <v/>
      </c>
    </row>
    <row r="485" spans="8:8" x14ac:dyDescent="0.35">
      <c r="H485" t="str">
        <v/>
      </c>
    </row>
    <row r="486" spans="8:8" x14ac:dyDescent="0.35">
      <c r="H486" t="str">
        <v/>
      </c>
    </row>
    <row r="487" spans="8:8" x14ac:dyDescent="0.35">
      <c r="H487" t="str">
        <v/>
      </c>
    </row>
    <row r="488" spans="8:8" x14ac:dyDescent="0.35">
      <c r="H488" t="str">
        <v/>
      </c>
    </row>
    <row r="489" spans="8:8" x14ac:dyDescent="0.35">
      <c r="H489" t="str">
        <v/>
      </c>
    </row>
    <row r="490" spans="8:8" x14ac:dyDescent="0.35">
      <c r="H490" t="str">
        <v/>
      </c>
    </row>
    <row r="491" spans="8:8" x14ac:dyDescent="0.35">
      <c r="H491" t="str">
        <v/>
      </c>
    </row>
    <row r="492" spans="8:8" x14ac:dyDescent="0.35">
      <c r="H492" t="str">
        <v/>
      </c>
    </row>
    <row r="493" spans="8:8" x14ac:dyDescent="0.35">
      <c r="H493" t="str">
        <v/>
      </c>
    </row>
    <row r="494" spans="8:8" x14ac:dyDescent="0.35">
      <c r="H494" t="str">
        <v/>
      </c>
    </row>
    <row r="495" spans="8:8" x14ac:dyDescent="0.35">
      <c r="H495" t="str">
        <v/>
      </c>
    </row>
    <row r="496" spans="8:8" x14ac:dyDescent="0.35">
      <c r="H496" t="str">
        <v/>
      </c>
    </row>
    <row r="497" spans="8:8" x14ac:dyDescent="0.35">
      <c r="H497" t="str">
        <v/>
      </c>
    </row>
    <row r="498" spans="8:8" x14ac:dyDescent="0.35">
      <c r="H498" t="str">
        <v/>
      </c>
    </row>
    <row r="499" spans="8:8" x14ac:dyDescent="0.35">
      <c r="H499" t="str">
        <v/>
      </c>
    </row>
    <row r="500" spans="8:8" x14ac:dyDescent="0.35">
      <c r="H500" t="str">
        <v/>
      </c>
    </row>
  </sheetData>
  <mergeCells count="45">
    <mergeCell ref="F13:G13"/>
    <mergeCell ref="F14:G14"/>
    <mergeCell ref="F15:G15"/>
    <mergeCell ref="F16:G16"/>
    <mergeCell ref="F8:G8"/>
    <mergeCell ref="F9:G9"/>
    <mergeCell ref="F10:G10"/>
    <mergeCell ref="F11:G11"/>
    <mergeCell ref="F12:G12"/>
    <mergeCell ref="F3:G3"/>
    <mergeCell ref="F4:G4"/>
    <mergeCell ref="F5:G5"/>
    <mergeCell ref="F6:G6"/>
    <mergeCell ref="F7:G7"/>
    <mergeCell ref="F18:G18"/>
    <mergeCell ref="F19:G19"/>
    <mergeCell ref="F20:G20"/>
    <mergeCell ref="F21:G21"/>
    <mergeCell ref="F23:G23"/>
    <mergeCell ref="F24:G24"/>
    <mergeCell ref="F25:G25"/>
    <mergeCell ref="F26:G26"/>
    <mergeCell ref="F27:G27"/>
    <mergeCell ref="F28:G28"/>
    <mergeCell ref="F29:G29"/>
    <mergeCell ref="F30:G30"/>
    <mergeCell ref="F32:G32"/>
    <mergeCell ref="F33:G33"/>
    <mergeCell ref="F34:G34"/>
    <mergeCell ref="F41:G41"/>
    <mergeCell ref="F42:G42"/>
    <mergeCell ref="F43:G43"/>
    <mergeCell ref="F44:G44"/>
    <mergeCell ref="F45:G45"/>
    <mergeCell ref="F35:G35"/>
    <mergeCell ref="F36:G36"/>
    <mergeCell ref="F37:G37"/>
    <mergeCell ref="F39:G39"/>
    <mergeCell ref="F40:G40"/>
    <mergeCell ref="F52:G52"/>
    <mergeCell ref="F47:G47"/>
    <mergeCell ref="F48:G48"/>
    <mergeCell ref="F49:G49"/>
    <mergeCell ref="F50:G50"/>
    <mergeCell ref="F51:G5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AF6A-26D0-4DCA-A86B-065E6BF332C7}">
  <sheetPr codeName="Sheet9"/>
  <dimension ref="A1:S60"/>
  <sheetViews>
    <sheetView workbookViewId="0">
      <pane ySplit="1" topLeftCell="A2" activePane="bottomLeft" state="frozen"/>
      <selection pane="bottomLeft" activeCell="A53" sqref="A53:B53"/>
    </sheetView>
  </sheetViews>
  <sheetFormatPr defaultColWidth="5.7265625" defaultRowHeight="14.5" x14ac:dyDescent="0.35"/>
  <cols>
    <col min="1" max="1" width="20.453125" customWidth="1"/>
    <col min="2" max="2" width="83.453125" customWidth="1"/>
    <col min="3" max="3" width="15.54296875" customWidth="1"/>
    <col min="4" max="4" width="8" customWidth="1"/>
    <col min="5" max="5" width="15.54296875" customWidth="1"/>
    <col min="6" max="6" width="23.453125" customWidth="1"/>
    <col min="7" max="7" width="22.81640625" customWidth="1"/>
    <col min="8" max="129" width="11.453125" customWidth="1"/>
  </cols>
  <sheetData>
    <row r="1" spans="1:19" ht="15" thickBot="1" x14ac:dyDescent="0.4"/>
    <row r="2" spans="1:19" x14ac:dyDescent="0.35">
      <c r="A2" s="59" t="s">
        <v>61</v>
      </c>
      <c r="B2" s="60"/>
      <c r="C2" s="48" t="s">
        <v>2</v>
      </c>
      <c r="D2" s="45"/>
    </row>
    <row r="3" spans="1:19" x14ac:dyDescent="0.35">
      <c r="A3" s="15" t="s">
        <v>62</v>
      </c>
      <c r="B3" s="17">
        <f>MIN(deduplicated_data!B:B)</f>
        <v>19</v>
      </c>
      <c r="C3" s="5" t="s">
        <v>11</v>
      </c>
      <c r="D3" s="5" t="s">
        <v>7</v>
      </c>
      <c r="S3" t="s">
        <v>79</v>
      </c>
    </row>
    <row r="4" spans="1:19" x14ac:dyDescent="0.35">
      <c r="A4" s="15" t="s">
        <v>63</v>
      </c>
      <c r="B4" s="17">
        <f>MAX(deduplicated_data!B:B)</f>
        <v>56</v>
      </c>
      <c r="C4">
        <f>COUNTIF(deduplicated_data!C2:C500,deduplicated_data!C3)</f>
        <v>17</v>
      </c>
      <c r="D4">
        <f>COUNTIF(deduplicated_data!C2:C500,deduplicated_data!C2)</f>
        <v>19</v>
      </c>
    </row>
    <row r="5" spans="1:19" ht="15" thickBot="1" x14ac:dyDescent="0.4">
      <c r="A5" s="16" t="s">
        <v>89</v>
      </c>
      <c r="B5" s="18">
        <f>AVERAGE(deduplicated_data!B2:B500)</f>
        <v>33.277777777777779</v>
      </c>
    </row>
    <row r="6" spans="1:19" ht="15" thickBot="1" x14ac:dyDescent="0.4"/>
    <row r="7" spans="1:19" x14ac:dyDescent="0.35">
      <c r="A7" s="55" t="s">
        <v>65</v>
      </c>
      <c r="B7" s="56"/>
    </row>
    <row r="8" spans="1:19" x14ac:dyDescent="0.35">
      <c r="A8" s="15" t="s">
        <v>64</v>
      </c>
      <c r="B8" s="17">
        <f>AVERAGE(deduplicated_data!D:D)</f>
        <v>3.6944444444444446</v>
      </c>
    </row>
    <row r="9" spans="1:19" x14ac:dyDescent="0.35">
      <c r="A9" s="53" t="s">
        <v>66</v>
      </c>
      <c r="B9" s="54"/>
    </row>
    <row r="10" spans="1:19" x14ac:dyDescent="0.35">
      <c r="A10" s="15" t="s">
        <v>62</v>
      </c>
      <c r="B10" s="17">
        <f>MIN(deduplicated_data!D:D)</f>
        <v>2</v>
      </c>
    </row>
    <row r="11" spans="1:19" ht="15" thickBot="1" x14ac:dyDescent="0.4">
      <c r="A11" s="16" t="s">
        <v>63</v>
      </c>
      <c r="B11" s="18">
        <f>MAX(deduplicated_data!D:D)</f>
        <v>5</v>
      </c>
    </row>
    <row r="13" spans="1:19" ht="15" thickBot="1" x14ac:dyDescent="0.4"/>
    <row r="14" spans="1:19" x14ac:dyDescent="0.35">
      <c r="A14" s="55" t="s">
        <v>67</v>
      </c>
      <c r="B14" s="56"/>
    </row>
    <row r="15" spans="1:19" x14ac:dyDescent="0.35">
      <c r="A15" s="15" t="s">
        <v>69</v>
      </c>
      <c r="B15" s="17">
        <f>AVERAGE(deduplicated_data!E:E)</f>
        <v>3.8333333333333335</v>
      </c>
    </row>
    <row r="16" spans="1:19" x14ac:dyDescent="0.35">
      <c r="A16" s="53" t="s">
        <v>68</v>
      </c>
      <c r="B16" s="54"/>
    </row>
    <row r="17" spans="1:8" x14ac:dyDescent="0.35">
      <c r="A17" s="15" t="s">
        <v>62</v>
      </c>
      <c r="B17" s="17">
        <f>MIN(deduplicated_data!E:E)</f>
        <v>1</v>
      </c>
    </row>
    <row r="18" spans="1:8" ht="15" thickBot="1" x14ac:dyDescent="0.4">
      <c r="A18" s="16" t="s">
        <v>63</v>
      </c>
      <c r="B18" s="18">
        <f>MAX(deduplicated_data!E:E)</f>
        <v>5</v>
      </c>
    </row>
    <row r="20" spans="1:8" ht="15" thickBot="1" x14ac:dyDescent="0.4"/>
    <row r="21" spans="1:8" x14ac:dyDescent="0.35">
      <c r="A21" s="55" t="s">
        <v>70</v>
      </c>
      <c r="B21" s="56"/>
      <c r="C21" s="6" t="s">
        <v>101</v>
      </c>
      <c r="D21" s="6" t="s">
        <v>90</v>
      </c>
    </row>
    <row r="22" spans="1:8" ht="15" thickBot="1" x14ac:dyDescent="0.4">
      <c r="A22" s="16" t="s">
        <v>80</v>
      </c>
      <c r="B22" s="19">
        <f>(COUNTIF(deduplicated_data!F:F, deduplicated_data!F2)/COUNTA(deduplicated_data!F:F))</f>
        <v>0.59459459459459463</v>
      </c>
      <c r="C22" t="str">
        <f>_xlfn.XLOOKUP(MODE(_xlfn._xlws.FILTER(deduplicated_data!J2:J500, deduplicated_data!H2:H500)), deduplicated_data!M2:M6, deduplicated_data!L2:L6)</f>
        <v>35-54</v>
      </c>
      <c r="D22" s="1">
        <f>AVERAGE(_xlfn._xlws.FILTER(deduplicated_data!B2:B500,deduplicated_data!H2:H500))</f>
        <v>33.81818181818182</v>
      </c>
    </row>
    <row r="25" spans="1:8" x14ac:dyDescent="0.35">
      <c r="A25" s="51" t="s">
        <v>71</v>
      </c>
      <c r="B25" s="52"/>
    </row>
    <row r="26" spans="1:8" x14ac:dyDescent="0.35">
      <c r="A26" s="41" t="s">
        <v>83</v>
      </c>
      <c r="B26" s="42" t="s">
        <v>119</v>
      </c>
      <c r="C26" s="6" t="s">
        <v>85</v>
      </c>
      <c r="D26" s="6" t="s">
        <v>86</v>
      </c>
      <c r="E26" s="6" t="s">
        <v>101</v>
      </c>
      <c r="F26" s="6" t="s">
        <v>102</v>
      </c>
      <c r="G26" s="6" t="s">
        <v>104</v>
      </c>
    </row>
    <row r="27" spans="1:8" x14ac:dyDescent="0.35">
      <c r="A27" s="15" t="s">
        <v>72</v>
      </c>
      <c r="B27" s="24">
        <f>content_analysis!E2/COUNTA(deduplicated_data!G2:G500)</f>
        <v>0.3888888888888889</v>
      </c>
      <c r="C27" s="4">
        <f>content_analysis!F2/content_analysis!E2</f>
        <v>0.5</v>
      </c>
      <c r="D27" s="4">
        <f>1-C27</f>
        <v>0.5</v>
      </c>
      <c r="E27" s="25" t="str" cm="1">
        <f t="array" ref="E27">INDEX(content_analysis!C3:C16, MODE(MATCH(content_analysis!C3:C16, content_analysis!C3:C16, 0)))</f>
        <v>35-54</v>
      </c>
      <c r="F27" s="27" t="str" cm="1">
        <f t="array" ref="F27">_xlfn.LET(
_xlpm.positive_feedback_age_group_array,_xlfn._xlws.FILTER(content_analysis!$C$3:$C$16,content_analysis!$H$3:$H$16),
IFERROR(INDEX(
_xlpm.positive_feedback_age_group_array,
MODE(MATCH(_xlpm.positive_feedback_age_group_array,_xlpm.positive_feedback_age_group_array,0))
),
"none"))</f>
        <v>35-54</v>
      </c>
      <c r="G27" s="27" t="str" cm="1">
        <f t="array" ref="G27">_xlfn.LET(
_xlpm.positive_feedback_age_group_array,_xlfn._xlws.FILTER(content_analysis!$C$3:$C$16,NOT(content_analysis!$H$3:$H$16)),
IFERROR(INDEX(
_xlpm.positive_feedback_age_group_array,
MODE(MATCH(_xlpm.positive_feedback_age_group_array,_xlpm.positive_feedback_age_group_array,0))
),
"none"))</f>
        <v>35-54</v>
      </c>
      <c r="H27" s="27"/>
    </row>
    <row r="28" spans="1:8" x14ac:dyDescent="0.35">
      <c r="A28" s="15" t="s">
        <v>73</v>
      </c>
      <c r="B28" s="24">
        <f>content_analysis!E22/COUNTA(deduplicated_data!G2:G500)</f>
        <v>0.19444444444444445</v>
      </c>
      <c r="C28" s="4">
        <f>content_analysis!F22/content_analysis!E22</f>
        <v>0.7142857142857143</v>
      </c>
      <c r="D28" s="4">
        <f>1-C28</f>
        <v>0.2857142857142857</v>
      </c>
      <c r="E28" s="25" t="str" cm="1">
        <f t="array" ref="E28">INDEX(content_analysis!C23:C29, MODE(MATCH(content_analysis!C23:C29, content_analysis!C23:C29, 0)))</f>
        <v>16-24</v>
      </c>
      <c r="F28" s="27" t="str" cm="1">
        <f t="array" ref="F28">_xlfn.LET(
_xlpm.positive_feedback_age_group_array,_xlfn._xlws.FILTER(content_analysis!$C$23:$C$29,content_analysis!$H$23:$H$29),
IFERROR(INDEX(
_xlpm.positive_feedback_age_group_array,
MODE(MATCH(_xlpm.positive_feedback_age_group_array,_xlpm.positive_feedback_age_group_array,0))
),
"none"))</f>
        <v>25-34</v>
      </c>
      <c r="G28" s="27" t="str" cm="1">
        <f t="array" ref="G28">_xlfn.LET(
_xlpm.positive_feedback_age_group_array,_xlfn._xlws.FILTER(content_analysis!$C$23:$C$29,NOT(content_analysis!$H$23:$H$29)),
IFERROR(INDEX(
_xlpm.positive_feedback_age_group_array,
MODE(MATCH(_xlpm.positive_feedback_age_group_array,_xlpm.positive_feedback_age_group_array,0))
),
"none"))</f>
        <v>16-24</v>
      </c>
    </row>
    <row r="29" spans="1:8" x14ac:dyDescent="0.35">
      <c r="A29" s="15" t="s">
        <v>75</v>
      </c>
      <c r="B29" s="24">
        <f>content_analysis!E38/COUNTA(deduplicated_data!G2:G500)</f>
        <v>0.16666666666666666</v>
      </c>
      <c r="C29" s="4">
        <f>content_analysis!F38/content_analysis!E38</f>
        <v>0.66666666666666663</v>
      </c>
      <c r="D29" s="4">
        <f>1-C29</f>
        <v>0.33333333333333337</v>
      </c>
      <c r="E29" s="25" t="str" cm="1">
        <f t="array" ref="E29">INDEX(content_analysis!C39:C44, MODE(MATCH(content_analysis!C39:C44, content_analysis!C39:C44, 0)))</f>
        <v>35-54</v>
      </c>
      <c r="F29" s="27" t="str" cm="1">
        <f t="array" ref="F29">_xlfn.LET(
_xlpm.positive_feedback_age_group_array,_xlfn._xlws.FILTER(content_analysis!$C$39:$C$44,content_analysis!$H$39:$H$44),
IFERROR(INDEX(
_xlpm.positive_feedback_age_group_array,
MODE(MATCH(_xlpm.positive_feedback_age_group_array,_xlpm.positive_feedback_age_group_array,0))
),
"none"))</f>
        <v>35-54</v>
      </c>
      <c r="G29" s="27" t="str" cm="1">
        <f t="array" ref="G29">_xlfn.LET(
_xlpm.positive_feedback_age_group_array,_xlfn._xlws.FILTER(content_analysis!$C$39:$C$44,NOT(content_analysis!$H$39:$H$44)),
IFERROR(INDEX(
_xlpm.positive_feedback_age_group_array,
MODE(MATCH(_xlpm.positive_feedback_age_group_array,_xlpm.positive_feedback_age_group_array,0))
), "none"))</f>
        <v>none</v>
      </c>
    </row>
    <row r="30" spans="1:8" x14ac:dyDescent="0.35">
      <c r="A30" s="15" t="s">
        <v>74</v>
      </c>
      <c r="B30" s="24">
        <f>content_analysis!E31/COUNTA(deduplicated_data!G2:G500)</f>
        <v>0.1388888888888889</v>
      </c>
      <c r="C30" s="4">
        <f>content_analysis!F31/content_analysis!E31</f>
        <v>0.8</v>
      </c>
      <c r="D30" s="4">
        <f>1-C30</f>
        <v>0.19999999999999996</v>
      </c>
      <c r="E30" s="25" t="str" cm="1">
        <f t="array" ref="E30">INDEX(content_analysis!C32:C36, MODE(MATCH(content_analysis!C32:C36, content_analysis!C32:C36, 0)))</f>
        <v>25-34</v>
      </c>
      <c r="F30" s="27" t="str" cm="1">
        <f t="array" ref="F30">_xlfn.LET(
_xlpm.positive_feedback_age_group_array,_xlfn._xlws.FILTER(content_analysis!$C$32:$C$36,content_analysis!$H$32:$H$36),
IFERROR(INDEX(
_xlpm.positive_feedback_age_group_array,
MODE(MATCH(_xlpm.positive_feedback_age_group_array,_xlpm.positive_feedback_age_group_array,0))
),
"none"))</f>
        <v>25-34</v>
      </c>
      <c r="G30" s="27" t="str" cm="1">
        <f t="array" ref="G30">_xlfn.LET(
_xlpm.positive_feedback_age_group_array,_xlfn._xlws.FILTER(content_analysis!$C$32:$C$36, NOT(content_analysis!$H$32:$H$36)),
IFERROR(INDEX(
_xlpm.positive_feedback_age_group_array,
MODE(MATCH(_xlpm.positive_feedback_age_group_array,_xlpm.positive_feedback_age_group_array,0))
),
"none"))</f>
        <v>none</v>
      </c>
    </row>
    <row r="31" spans="1:8" x14ac:dyDescent="0.35">
      <c r="A31" s="53" t="s">
        <v>77</v>
      </c>
      <c r="B31" s="54"/>
      <c r="E31" s="25"/>
    </row>
    <row r="32" spans="1:8" ht="15" thickBot="1" x14ac:dyDescent="0.4">
      <c r="A32" s="16" t="s">
        <v>76</v>
      </c>
      <c r="B32" s="19">
        <f>content_analysis!E17/COUNTA(deduplicated_data!G2:G500)</f>
        <v>8.3333333333333329E-2</v>
      </c>
      <c r="C32" s="4"/>
      <c r="D32" s="4"/>
      <c r="E32" s="25" t="str" cm="1">
        <f t="array" ref="E32">INDEX(content_analysis!C18:C20, MODE(MATCH(content_analysis!C18:C20, content_analysis!C18:C20, 0)))</f>
        <v>35-54</v>
      </c>
    </row>
    <row r="33" spans="1:5" x14ac:dyDescent="0.35">
      <c r="E33" s="3"/>
    </row>
    <row r="34" spans="1:5" ht="15" thickBot="1" x14ac:dyDescent="0.4">
      <c r="E34" s="3"/>
    </row>
    <row r="35" spans="1:5" ht="15" thickBot="1" x14ac:dyDescent="0.4">
      <c r="A35" s="55" t="s">
        <v>78</v>
      </c>
      <c r="B35" s="56"/>
      <c r="E35" s="3"/>
    </row>
    <row r="36" spans="1:5" ht="43.5" x14ac:dyDescent="0.35">
      <c r="A36" s="29" t="s">
        <v>72</v>
      </c>
      <c r="B36" s="30" t="str">
        <f>"Several customers (" &amp; D27*100 &amp; "%) mentioned that the product didn't work as expected or didn't provide the desired results. Some even experienced negative side effects like redness, irritation, or allergic reactions."</f>
        <v>Several customers (50%) mentioned that the product didn't work as expected or didn't provide the desired results. Some even experienced negative side effects like redness, irritation, or allergic reactions.</v>
      </c>
    </row>
    <row r="37" spans="1:5" ht="29" x14ac:dyDescent="0.35">
      <c r="A37" s="20" t="s">
        <v>73</v>
      </c>
      <c r="B37" s="21" t="str">
        <f>"There are two specific recurring issues ("&amp; ROUND(D28 * 100, 0) &amp;"%), which are related to product options and shelf life. Customers would like to see more product options and longer shelf life for the products."</f>
        <v>There are two specific recurring issues (29%), which are related to product options and shelf life. Customers would like to see more product options and longer shelf life for the products.</v>
      </c>
    </row>
    <row r="38" spans="1:5" ht="43.5" x14ac:dyDescent="0.35">
      <c r="A38" s="20" t="s">
        <v>75</v>
      </c>
      <c r="B38" s="21" t="str">
        <f>"There were mixed opinions about product quality. Some customers (" &amp; ROUND(D29*100, 0) &amp; "%) were disappointed with the quality, while others appreciated the use of natural ingredients and transparent labelling."</f>
        <v>There were mixed opinions about product quality. Some customers (33%) were disappointed with the quality, while others appreciated the use of natural ingredients and transparent labelling.</v>
      </c>
    </row>
    <row r="39" spans="1:5" ht="44" thickBot="1" x14ac:dyDescent="0.4">
      <c r="A39" s="22" t="s">
        <v>74</v>
      </c>
      <c r="B39" s="23" t="str">
        <f>"While many customers praised the customer service as amazing or helpful, a few (" &amp; D30*100 &amp; "%) mentioned having difficulty getting in touch with customer service. This indicates some inconsistency in the customer service experience."</f>
        <v>While many customers praised the customer service as amazing or helpful, a few (20%) mentioned having difficulty getting in touch with customer service. This indicates some inconsistency in the customer service experience.</v>
      </c>
    </row>
    <row r="41" spans="1:5" ht="15" thickBot="1" x14ac:dyDescent="0.4"/>
    <row r="42" spans="1:5" x14ac:dyDescent="0.35">
      <c r="A42" s="57" t="s">
        <v>81</v>
      </c>
      <c r="B42" s="58"/>
    </row>
    <row r="43" spans="1:5" ht="58" x14ac:dyDescent="0.35">
      <c r="A43" s="34" t="s">
        <v>105</v>
      </c>
      <c r="B43" s="21" t="s">
        <v>106</v>
      </c>
    </row>
    <row r="44" spans="1:5" ht="58" x14ac:dyDescent="0.35">
      <c r="A44" s="34" t="s">
        <v>108</v>
      </c>
      <c r="B44" s="21" t="s">
        <v>123</v>
      </c>
    </row>
    <row r="45" spans="1:5" ht="29" x14ac:dyDescent="0.35">
      <c r="A45" s="35" t="s">
        <v>107</v>
      </c>
      <c r="B45" s="31" t="s">
        <v>121</v>
      </c>
    </row>
    <row r="46" spans="1:5" ht="72.5" x14ac:dyDescent="0.35">
      <c r="A46" s="35" t="s">
        <v>109</v>
      </c>
      <c r="B46" s="31" t="s">
        <v>122</v>
      </c>
    </row>
    <row r="47" spans="1:5" ht="43.5" x14ac:dyDescent="0.35">
      <c r="A47" s="35" t="s">
        <v>111</v>
      </c>
      <c r="B47" s="31" t="s">
        <v>112</v>
      </c>
    </row>
    <row r="48" spans="1:5" ht="43.5" x14ac:dyDescent="0.35">
      <c r="A48" s="35" t="s">
        <v>110</v>
      </c>
      <c r="B48" s="31" t="s">
        <v>125</v>
      </c>
    </row>
    <row r="49" spans="1:2" ht="29.5" thickBot="1" x14ac:dyDescent="0.4">
      <c r="A49" s="36" t="s">
        <v>113</v>
      </c>
      <c r="B49" s="32" t="s">
        <v>124</v>
      </c>
    </row>
    <row r="50" spans="1:2" x14ac:dyDescent="0.35">
      <c r="A50" s="33"/>
      <c r="B50" s="33"/>
    </row>
    <row r="51" spans="1:2" x14ac:dyDescent="0.35">
      <c r="A51" s="33"/>
      <c r="B51" s="33"/>
    </row>
    <row r="52" spans="1:2" x14ac:dyDescent="0.35">
      <c r="A52" s="50" t="s">
        <v>114</v>
      </c>
      <c r="B52" s="50"/>
    </row>
    <row r="53" spans="1:2" ht="118" customHeight="1" x14ac:dyDescent="0.35">
      <c r="A53" s="49" t="s">
        <v>126</v>
      </c>
      <c r="B53" s="49"/>
    </row>
    <row r="54" spans="1:2" x14ac:dyDescent="0.35">
      <c r="A54" s="33"/>
      <c r="B54" s="33"/>
    </row>
    <row r="55" spans="1:2" x14ac:dyDescent="0.35">
      <c r="A55" s="33"/>
      <c r="B55" s="33"/>
    </row>
    <row r="56" spans="1:2" x14ac:dyDescent="0.35">
      <c r="A56" s="33"/>
      <c r="B56" s="33"/>
    </row>
    <row r="57" spans="1:2" x14ac:dyDescent="0.35">
      <c r="A57" s="33"/>
      <c r="B57" s="33"/>
    </row>
    <row r="58" spans="1:2" x14ac:dyDescent="0.35">
      <c r="A58" s="33"/>
      <c r="B58" s="33"/>
    </row>
    <row r="59" spans="1:2" x14ac:dyDescent="0.35">
      <c r="A59" s="33"/>
      <c r="B59" s="33"/>
    </row>
    <row r="60" spans="1:2" x14ac:dyDescent="0.35">
      <c r="A60" s="33"/>
      <c r="B60" s="33"/>
    </row>
  </sheetData>
  <mergeCells count="13">
    <mergeCell ref="C2:D2"/>
    <mergeCell ref="A53:B53"/>
    <mergeCell ref="A52:B52"/>
    <mergeCell ref="A25:B25"/>
    <mergeCell ref="A31:B31"/>
    <mergeCell ref="A35:B35"/>
    <mergeCell ref="A42:B42"/>
    <mergeCell ref="A2:B2"/>
    <mergeCell ref="A7:B7"/>
    <mergeCell ref="A9:B9"/>
    <mergeCell ref="A16:B16"/>
    <mergeCell ref="A14:B14"/>
    <mergeCell ref="A21:B21"/>
  </mergeCells>
  <phoneticPr fontId="4"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F557BB-9897-4EB4-ADA6-53DBEE878B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customer_feedback_1</vt:lpstr>
      <vt:lpstr>customer_feedback_2</vt:lpstr>
      <vt:lpstr>merged_tables</vt:lpstr>
      <vt:lpstr>cleaned_data</vt:lpstr>
      <vt:lpstr>deduplicated_data</vt:lpstr>
      <vt:lpstr>pivot_tables</vt:lpstr>
      <vt:lpstr>content_analysis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FAEDDA</dc:creator>
  <cp:lastModifiedBy>GIORGIA FAEDDA</cp:lastModifiedBy>
  <dcterms:created xsi:type="dcterms:W3CDTF">2023-09-22T06:39:17Z</dcterms:created>
  <dcterms:modified xsi:type="dcterms:W3CDTF">2023-09-25T18:24:36Z</dcterms:modified>
</cp:coreProperties>
</file>