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Sim\workspace_mars\dta-brt\Comparacion\"/>
    </mc:Choice>
  </mc:AlternateContent>
  <bookViews>
    <workbookView xWindow="0" yWindow="0" windowWidth="24000" windowHeight="14235" activeTab="3"/>
  </bookViews>
  <sheets>
    <sheet name="GEH10" sheetId="1" r:id="rId1"/>
    <sheet name="GEH5" sheetId="2" r:id="rId2"/>
    <sheet name="PROMEDIO" sheetId="3" r:id="rId3"/>
    <sheet name="COMPARAC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I27" i="3"/>
  <c r="G27" i="3"/>
  <c r="F27" i="3"/>
  <c r="G26" i="3"/>
  <c r="G28" i="3" s="1"/>
  <c r="H26" i="3"/>
  <c r="H28" i="3" s="1"/>
  <c r="I26" i="3"/>
  <c r="I28" i="3" s="1"/>
  <c r="F26" i="3"/>
  <c r="F28" i="3" s="1"/>
  <c r="U13" i="2"/>
  <c r="U6" i="2"/>
  <c r="S25" i="2"/>
  <c r="O25" i="2"/>
  <c r="K25" i="2"/>
  <c r="G25" i="2"/>
  <c r="S24" i="2"/>
  <c r="O24" i="2"/>
  <c r="K24" i="2"/>
  <c r="G24" i="2"/>
  <c r="S23" i="2"/>
  <c r="O23" i="2"/>
  <c r="K23" i="2"/>
  <c r="G23" i="2"/>
  <c r="S22" i="2"/>
  <c r="O22" i="2"/>
  <c r="K22" i="2"/>
  <c r="G22" i="2"/>
  <c r="S21" i="2"/>
  <c r="O21" i="2"/>
  <c r="K21" i="2"/>
  <c r="G21" i="2"/>
  <c r="S20" i="2"/>
  <c r="O20" i="2"/>
  <c r="K20" i="2"/>
  <c r="G20" i="2"/>
  <c r="S18" i="2"/>
  <c r="O18" i="2"/>
  <c r="K18" i="2"/>
  <c r="G18" i="2"/>
  <c r="S17" i="2"/>
  <c r="O17" i="2"/>
  <c r="K17" i="2"/>
  <c r="G17" i="2"/>
  <c r="S16" i="2"/>
  <c r="O16" i="2"/>
  <c r="K16" i="2"/>
  <c r="G16" i="2"/>
  <c r="S15" i="2"/>
  <c r="O15" i="2"/>
  <c r="K15" i="2"/>
  <c r="G15" i="2"/>
  <c r="S14" i="2"/>
  <c r="O14" i="2"/>
  <c r="K14" i="2"/>
  <c r="G14" i="2"/>
  <c r="S13" i="2"/>
  <c r="O13" i="2"/>
  <c r="K13" i="2"/>
  <c r="G13" i="2"/>
  <c r="S11" i="2"/>
  <c r="O11" i="2"/>
  <c r="K11" i="2"/>
  <c r="G11" i="2"/>
  <c r="S10" i="2"/>
  <c r="O10" i="2"/>
  <c r="K10" i="2"/>
  <c r="G10" i="2"/>
  <c r="S9" i="2"/>
  <c r="O9" i="2"/>
  <c r="K9" i="2"/>
  <c r="G9" i="2"/>
  <c r="S8" i="2"/>
  <c r="O8" i="2"/>
  <c r="K8" i="2"/>
  <c r="G8" i="2"/>
  <c r="S7" i="2"/>
  <c r="O7" i="2"/>
  <c r="K7" i="2"/>
  <c r="G7" i="2"/>
  <c r="S6" i="2"/>
  <c r="O6" i="2"/>
  <c r="P6" i="2" s="1"/>
  <c r="K6" i="2"/>
  <c r="G6" i="2"/>
  <c r="H20" i="2" l="1"/>
  <c r="T20" i="2"/>
  <c r="P20" i="2"/>
  <c r="L20" i="2"/>
  <c r="L13" i="2"/>
  <c r="T13" i="2"/>
  <c r="P13" i="2"/>
  <c r="H13" i="2"/>
  <c r="H6" i="2"/>
  <c r="T6" i="2"/>
  <c r="L6" i="2"/>
  <c r="U20" i="2"/>
  <c r="S21" i="1" l="1"/>
  <c r="S22" i="1"/>
  <c r="S23" i="1"/>
  <c r="S24" i="1"/>
  <c r="S25" i="1"/>
  <c r="O21" i="1"/>
  <c r="O22" i="1"/>
  <c r="O23" i="1"/>
  <c r="O24" i="1"/>
  <c r="O25" i="1"/>
  <c r="K21" i="1"/>
  <c r="K22" i="1"/>
  <c r="K23" i="1"/>
  <c r="K24" i="1"/>
  <c r="K25" i="1"/>
  <c r="S20" i="1"/>
  <c r="O20" i="1"/>
  <c r="K20" i="1"/>
  <c r="S14" i="1"/>
  <c r="S15" i="1"/>
  <c r="S16" i="1"/>
  <c r="S17" i="1"/>
  <c r="S18" i="1"/>
  <c r="O14" i="1"/>
  <c r="O15" i="1"/>
  <c r="O16" i="1"/>
  <c r="O17" i="1"/>
  <c r="O18" i="1"/>
  <c r="K14" i="1"/>
  <c r="K15" i="1"/>
  <c r="K16" i="1"/>
  <c r="K17" i="1"/>
  <c r="K18" i="1"/>
  <c r="S13" i="1"/>
  <c r="O13" i="1"/>
  <c r="K13" i="1"/>
  <c r="S7" i="1"/>
  <c r="S8" i="1"/>
  <c r="S9" i="1"/>
  <c r="S10" i="1"/>
  <c r="S11" i="1"/>
  <c r="O7" i="1"/>
  <c r="O8" i="1"/>
  <c r="O9" i="1"/>
  <c r="O10" i="1"/>
  <c r="O11" i="1"/>
  <c r="S6" i="1"/>
  <c r="O6" i="1"/>
  <c r="K7" i="1"/>
  <c r="K8" i="1"/>
  <c r="K9" i="1"/>
  <c r="K10" i="1"/>
  <c r="K11" i="1"/>
  <c r="K6" i="1"/>
  <c r="G7" i="1"/>
  <c r="G8" i="1"/>
  <c r="G9" i="1"/>
  <c r="G10" i="1"/>
  <c r="G11" i="1"/>
  <c r="G13" i="1"/>
  <c r="U13" i="1" s="1"/>
  <c r="G14" i="1"/>
  <c r="G15" i="1"/>
  <c r="G16" i="1"/>
  <c r="G17" i="1"/>
  <c r="G18" i="1"/>
  <c r="G20" i="1"/>
  <c r="G21" i="1"/>
  <c r="G22" i="1"/>
  <c r="G23" i="1"/>
  <c r="G24" i="1"/>
  <c r="G25" i="1"/>
  <c r="G6" i="1"/>
  <c r="H6" i="1" s="1"/>
  <c r="L13" i="1" l="1"/>
  <c r="U6" i="1"/>
  <c r="H20" i="1"/>
  <c r="L20" i="1"/>
  <c r="H13" i="1"/>
  <c r="U20" i="1"/>
  <c r="P6" i="1"/>
  <c r="L6" i="1"/>
  <c r="T20" i="1"/>
  <c r="P20" i="1"/>
  <c r="T13" i="1"/>
  <c r="P13" i="1"/>
  <c r="T6" i="1"/>
</calcChain>
</file>

<file path=xl/sharedStrings.xml><?xml version="1.0" encoding="utf-8"?>
<sst xmlns="http://schemas.openxmlformats.org/spreadsheetml/2006/main" count="149" uniqueCount="50">
  <si>
    <t>E21_Ida</t>
  </si>
  <si>
    <t>E31_Ida</t>
  </si>
  <si>
    <t>T31_Ida</t>
  </si>
  <si>
    <t>E21_Vuelta</t>
  </si>
  <si>
    <t>E31_Vuelta</t>
  </si>
  <si>
    <t>T31_Vuelta</t>
  </si>
  <si>
    <t>Ruta</t>
  </si>
  <si>
    <t>GEH&gt;10</t>
  </si>
  <si>
    <t>Puntos Observados</t>
  </si>
  <si>
    <t>Pasajeros Entrando</t>
  </si>
  <si>
    <t>Pasajeros Saliendo</t>
  </si>
  <si>
    <t>Pasajeros sin cambio</t>
  </si>
  <si>
    <t>Total Pasajeros</t>
  </si>
  <si>
    <t>06:00-08:00</t>
  </si>
  <si>
    <t>12:00-14:00</t>
  </si>
  <si>
    <t>17:00-19:00</t>
  </si>
  <si>
    <t>%Puntos Aceptados</t>
  </si>
  <si>
    <r>
      <t>GEH</t>
    </r>
    <r>
      <rPr>
        <b/>
        <sz val="10"/>
        <color theme="1"/>
        <rFont val="Calibri"/>
        <family val="2"/>
      </rPr>
      <t>≤10</t>
    </r>
  </si>
  <si>
    <t>Franja Horaria</t>
  </si>
  <si>
    <t>Pasajeros Entrando y Saliendo</t>
  </si>
  <si>
    <t>GEH&gt;5</t>
  </si>
  <si>
    <r>
      <t>GEH</t>
    </r>
    <r>
      <rPr>
        <b/>
        <sz val="10"/>
        <color theme="1"/>
        <rFont val="Calibri"/>
        <family val="2"/>
      </rPr>
      <t>≤5</t>
    </r>
  </si>
  <si>
    <t>GEH PROMEDIO</t>
  </si>
  <si>
    <t>PROMEDIO POR TIPO DE CUENTA</t>
  </si>
  <si>
    <t>GEH&lt;5</t>
  </si>
  <si>
    <t>GEH&lt;10</t>
  </si>
  <si>
    <t>Criterio de Aceptación</t>
  </si>
  <si>
    <t>Resultados Obtenidos</t>
  </si>
  <si>
    <t>Autor</t>
  </si>
  <si>
    <t>GEH&lt;5 Mediciones Individuales</t>
  </si>
  <si>
    <t>Menos de 75% en horario am</t>
  </si>
  <si>
    <t>Mas de 85% en horario pm</t>
  </si>
  <si>
    <t>Más de 41%</t>
  </si>
  <si>
    <t>balakrishna akiva</t>
  </si>
  <si>
    <t>Más de 60%</t>
  </si>
  <si>
    <t>Min Peru</t>
  </si>
  <si>
    <t>GEH&lt;10 Mediciones Individuales</t>
  </si>
  <si>
    <t>Mas de 90%</t>
  </si>
  <si>
    <t>GEH Promedio</t>
  </si>
  <si>
    <t>Raj sekhar</t>
  </si>
  <si>
    <t>6.59 en el mejor de los casos</t>
  </si>
  <si>
    <t>liu ban</t>
  </si>
  <si>
    <t>Oketch</t>
  </si>
  <si>
    <t>Benbow</t>
  </si>
  <si>
    <t>47% en horario am</t>
  </si>
  <si>
    <t>56% en horario medio dia</t>
  </si>
  <si>
    <t>45% en horario pm</t>
  </si>
  <si>
    <t>&lt;4 en 74% para horario am</t>
  </si>
  <si>
    <t>&lt;4 en 86% en horario medio dia</t>
  </si>
  <si>
    <t>&lt;4 en 78% en horario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</si>
</sst>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0" fontId="2" fillId="0" borderId="8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9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0" xfId="0" applyFont="1" applyAlignment="1"/>
    <xf numFmtId="0" fontId="4" fillId="0" borderId="10" xfId="0" applyFont="1" applyBorder="1" applyAlignment="1"/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10" fontId="4" fillId="0" borderId="10" xfId="1" applyNumberFormat="1" applyFont="1" applyBorder="1" applyAlignment="1">
      <alignment vertical="center"/>
    </xf>
    <xf numFmtId="10" fontId="4" fillId="0" borderId="5" xfId="1" applyNumberFormat="1" applyFont="1" applyBorder="1" applyAlignment="1"/>
    <xf numFmtId="10" fontId="4" fillId="0" borderId="10" xfId="1" applyNumberFormat="1" applyFont="1" applyBorder="1" applyAlignment="1"/>
    <xf numFmtId="10" fontId="4" fillId="0" borderId="0" xfId="1" applyNumberFormat="1" applyFont="1" applyAlignment="1"/>
    <xf numFmtId="0" fontId="2" fillId="0" borderId="9" xfId="0" applyFont="1" applyBorder="1" applyAlignment="1"/>
    <xf numFmtId="0" fontId="2" fillId="0" borderId="11" xfId="0" applyFont="1" applyBorder="1" applyAlignment="1">
      <alignment horizontal="center" vertical="center" wrapText="1"/>
    </xf>
    <xf numFmtId="10" fontId="2" fillId="0" borderId="3" xfId="1" applyNumberFormat="1" applyFont="1" applyBorder="1" applyAlignment="1">
      <alignment horizontal="center" vertical="center"/>
    </xf>
    <xf numFmtId="10" fontId="2" fillId="0" borderId="5" xfId="1" applyNumberFormat="1" applyFont="1" applyBorder="1" applyAlignment="1">
      <alignment horizontal="center" vertical="center"/>
    </xf>
    <xf numFmtId="10" fontId="2" fillId="0" borderId="8" xfId="1" applyNumberFormat="1" applyFont="1" applyBorder="1" applyAlignment="1">
      <alignment horizontal="center" vertical="center"/>
    </xf>
    <xf numFmtId="10" fontId="4" fillId="0" borderId="9" xfId="1" applyNumberFormat="1" applyFont="1" applyBorder="1" applyAlignment="1">
      <alignment horizontal="center" vertical="center"/>
    </xf>
    <xf numFmtId="10" fontId="4" fillId="0" borderId="10" xfId="1" applyNumberFormat="1" applyFont="1" applyBorder="1" applyAlignment="1">
      <alignment horizontal="center" vertical="center"/>
    </xf>
    <xf numFmtId="10" fontId="4" fillId="0" borderId="11" xfId="1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" fontId="2" fillId="0" borderId="2" xfId="0" quotePrefix="1" applyNumberFormat="1" applyFont="1" applyBorder="1" applyAlignment="1">
      <alignment horizontal="center"/>
    </xf>
    <xf numFmtId="16" fontId="2" fillId="0" borderId="3" xfId="0" quotePrefix="1" applyNumberFormat="1" applyFont="1" applyBorder="1" applyAlignment="1">
      <alignment horizontal="center"/>
    </xf>
    <xf numFmtId="2" fontId="4" fillId="0" borderId="0" xfId="1" applyNumberFormat="1" applyFont="1" applyAlignment="1"/>
    <xf numFmtId="16" fontId="2" fillId="0" borderId="9" xfId="0" quotePrefix="1" applyNumberFormat="1" applyFont="1" applyBorder="1" applyAlignment="1">
      <alignment horizontal="center" vertical="center" wrapText="1"/>
    </xf>
    <xf numFmtId="16" fontId="2" fillId="0" borderId="11" xfId="0" quotePrefix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2" fontId="4" fillId="0" borderId="2" xfId="0" applyNumberFormat="1" applyFont="1" applyBorder="1" applyAlignment="1"/>
    <xf numFmtId="2" fontId="4" fillId="0" borderId="1" xfId="0" applyNumberFormat="1" applyFont="1" applyBorder="1" applyAlignment="1"/>
    <xf numFmtId="2" fontId="4" fillId="0" borderId="9" xfId="0" applyNumberFormat="1" applyFont="1" applyBorder="1" applyAlignment="1"/>
    <xf numFmtId="2" fontId="4" fillId="0" borderId="0" xfId="0" applyNumberFormat="1" applyFont="1" applyBorder="1" applyAlignment="1"/>
    <xf numFmtId="2" fontId="4" fillId="0" borderId="4" xfId="0" applyNumberFormat="1" applyFont="1" applyBorder="1" applyAlignment="1"/>
    <xf numFmtId="2" fontId="4" fillId="0" borderId="10" xfId="0" applyNumberFormat="1" applyFont="1" applyBorder="1" applyAlignment="1"/>
    <xf numFmtId="2" fontId="4" fillId="0" borderId="7" xfId="0" applyNumberFormat="1" applyFont="1" applyBorder="1" applyAlignment="1"/>
    <xf numFmtId="2" fontId="4" fillId="0" borderId="6" xfId="0" applyNumberFormat="1" applyFont="1" applyBorder="1" applyAlignment="1"/>
    <xf numFmtId="2" fontId="4" fillId="0" borderId="11" xfId="0" applyNumberFormat="1" applyFont="1" applyBorder="1" applyAlignme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2" xfId="0" applyNumberFormat="1" applyFont="1" applyBorder="1" applyAlignment="1"/>
    <xf numFmtId="9" fontId="2" fillId="0" borderId="12" xfId="1" applyFont="1" applyBorder="1" applyAlignment="1"/>
    <xf numFmtId="10" fontId="4" fillId="0" borderId="0" xfId="1" applyNumberFormat="1" applyFont="1" applyBorder="1" applyAlignment="1">
      <alignment vertical="center"/>
    </xf>
    <xf numFmtId="9" fontId="2" fillId="0" borderId="0" xfId="1" applyFont="1" applyBorder="1" applyAlignment="1"/>
    <xf numFmtId="0" fontId="5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/>
    <xf numFmtId="9" fontId="6" fillId="0" borderId="0" xfId="0" applyNumberFormat="1" applyFont="1" applyFill="1" applyBorder="1" applyAlignment="1"/>
    <xf numFmtId="9" fontId="6" fillId="0" borderId="7" xfId="0" applyNumberFormat="1" applyFont="1" applyFill="1" applyBorder="1" applyAlignment="1"/>
  </cellXfs>
  <cellStyles count="2">
    <cellStyle name="Normal" xfId="0" builtinId="0"/>
    <cellStyle name="Porcentaje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25"/>
  <sheetViews>
    <sheetView topLeftCell="B1" workbookViewId="0">
      <selection activeCell="G10" sqref="G10"/>
    </sheetView>
  </sheetViews>
  <sheetFormatPr baseColWidth="10" defaultColWidth="10.7109375" defaultRowHeight="12.75" x14ac:dyDescent="0.2"/>
  <cols>
    <col min="1" max="2" width="10.7109375" style="9"/>
    <col min="3" max="3" width="11.42578125" style="9" customWidth="1"/>
    <col min="4" max="4" width="9.7109375" style="9" bestFit="1" customWidth="1"/>
    <col min="5" max="5" width="10.140625" style="9" bestFit="1" customWidth="1"/>
    <col min="6" max="7" width="7" style="9" bestFit="1" customWidth="1"/>
    <col min="8" max="8" width="9.140625" style="19" bestFit="1" customWidth="1"/>
    <col min="9" max="9" width="10.140625" style="9" customWidth="1"/>
    <col min="10" max="11" width="7" style="9" bestFit="1" customWidth="1"/>
    <col min="12" max="12" width="9.140625" style="19" bestFit="1" customWidth="1"/>
    <col min="13" max="13" width="10.140625" style="9" customWidth="1"/>
    <col min="14" max="15" width="7" style="9" bestFit="1" customWidth="1"/>
    <col min="16" max="16" width="9.140625" style="19" bestFit="1" customWidth="1"/>
    <col min="17" max="17" width="10.140625" style="9" customWidth="1"/>
    <col min="18" max="19" width="7" style="9" bestFit="1" customWidth="1"/>
    <col min="20" max="20" width="9.140625" style="19" bestFit="1" customWidth="1"/>
    <col min="21" max="21" width="9.140625" style="9" customWidth="1"/>
    <col min="22" max="16384" width="10.7109375" style="9"/>
  </cols>
  <sheetData>
    <row r="4" spans="3:21" s="1" customFormat="1" x14ac:dyDescent="0.2">
      <c r="C4" s="28" t="s">
        <v>18</v>
      </c>
      <c r="D4" s="33" t="s">
        <v>6</v>
      </c>
      <c r="E4" s="20"/>
      <c r="F4" s="30" t="s">
        <v>9</v>
      </c>
      <c r="G4" s="35"/>
      <c r="H4" s="36"/>
      <c r="I4" s="30" t="s">
        <v>10</v>
      </c>
      <c r="J4" s="31"/>
      <c r="K4" s="31"/>
      <c r="L4" s="32"/>
      <c r="M4" s="30" t="s">
        <v>11</v>
      </c>
      <c r="N4" s="31"/>
      <c r="O4" s="31"/>
      <c r="P4" s="32"/>
      <c r="Q4" s="30" t="s">
        <v>12</v>
      </c>
      <c r="R4" s="31"/>
      <c r="S4" s="31"/>
      <c r="T4" s="32"/>
      <c r="U4" s="28" t="s">
        <v>19</v>
      </c>
    </row>
    <row r="5" spans="3:21" s="5" customFormat="1" ht="25.5" x14ac:dyDescent="0.25">
      <c r="C5" s="29"/>
      <c r="D5" s="34"/>
      <c r="E5" s="21" t="s">
        <v>8</v>
      </c>
      <c r="F5" s="3" t="s">
        <v>7</v>
      </c>
      <c r="G5" s="3" t="s">
        <v>17</v>
      </c>
      <c r="H5" s="4" t="s">
        <v>16</v>
      </c>
      <c r="I5" s="2" t="s">
        <v>8</v>
      </c>
      <c r="J5" s="3" t="s">
        <v>7</v>
      </c>
      <c r="K5" s="3" t="s">
        <v>17</v>
      </c>
      <c r="L5" s="4" t="s">
        <v>16</v>
      </c>
      <c r="M5" s="2" t="s">
        <v>8</v>
      </c>
      <c r="N5" s="3" t="s">
        <v>7</v>
      </c>
      <c r="O5" s="3" t="s">
        <v>17</v>
      </c>
      <c r="P5" s="4" t="s">
        <v>16</v>
      </c>
      <c r="Q5" s="2" t="s">
        <v>8</v>
      </c>
      <c r="R5" s="3" t="s">
        <v>7</v>
      </c>
      <c r="S5" s="3" t="s">
        <v>17</v>
      </c>
      <c r="T5" s="4" t="s">
        <v>16</v>
      </c>
      <c r="U5" s="29"/>
    </row>
    <row r="6" spans="3:21" x14ac:dyDescent="0.2">
      <c r="C6" s="25" t="s">
        <v>13</v>
      </c>
      <c r="D6" s="6" t="s">
        <v>0</v>
      </c>
      <c r="E6" s="6">
        <v>19</v>
      </c>
      <c r="F6" s="8">
        <v>4</v>
      </c>
      <c r="G6" s="8">
        <f>E6-F6</f>
        <v>15</v>
      </c>
      <c r="H6" s="25">
        <f>SUM(G6:G11)/SUM(E6:E11)</f>
        <v>0.8660714285714286</v>
      </c>
      <c r="I6" s="7">
        <v>19</v>
      </c>
      <c r="J6" s="8">
        <v>1</v>
      </c>
      <c r="K6" s="8">
        <f>I6-J6</f>
        <v>18</v>
      </c>
      <c r="L6" s="25">
        <f>SUM(K6:K11)/SUM(I6:I11)</f>
        <v>0.9</v>
      </c>
      <c r="M6" s="7">
        <v>19</v>
      </c>
      <c r="N6" s="8">
        <v>0</v>
      </c>
      <c r="O6" s="8">
        <f>M6-N6</f>
        <v>19</v>
      </c>
      <c r="P6" s="25">
        <f>SUM(O6:O11)/SUM(M6:M11)</f>
        <v>0.51666666666666672</v>
      </c>
      <c r="Q6" s="7">
        <v>19</v>
      </c>
      <c r="R6" s="8">
        <v>0</v>
      </c>
      <c r="S6" s="8">
        <f>Q6-R6</f>
        <v>19</v>
      </c>
      <c r="T6" s="25">
        <f>SUM(S6:S11)/SUM(Q6:Q11)</f>
        <v>0.52500000000000002</v>
      </c>
      <c r="U6" s="22">
        <f>SUM(G6:G11+K6:K11)/SUM(E6:E11+I6:I11)</f>
        <v>0.86842105263157898</v>
      </c>
    </row>
    <row r="7" spans="3:21" x14ac:dyDescent="0.2">
      <c r="C7" s="26"/>
      <c r="D7" s="10" t="s">
        <v>1</v>
      </c>
      <c r="E7" s="10">
        <v>14</v>
      </c>
      <c r="F7" s="12">
        <v>2</v>
      </c>
      <c r="G7" s="12">
        <f t="shared" ref="G7:G11" si="0">E7-F7</f>
        <v>12</v>
      </c>
      <c r="H7" s="26"/>
      <c r="I7" s="11">
        <v>14</v>
      </c>
      <c r="J7" s="12">
        <v>2</v>
      </c>
      <c r="K7" s="12">
        <f t="shared" ref="K7:K11" si="1">I7-J7</f>
        <v>12</v>
      </c>
      <c r="L7" s="26"/>
      <c r="M7" s="11">
        <v>14</v>
      </c>
      <c r="N7" s="12">
        <v>6</v>
      </c>
      <c r="O7" s="12">
        <f t="shared" ref="O7:O11" si="2">M7-N7</f>
        <v>8</v>
      </c>
      <c r="P7" s="26"/>
      <c r="Q7" s="11">
        <v>14</v>
      </c>
      <c r="R7" s="12">
        <v>7</v>
      </c>
      <c r="S7" s="12">
        <f t="shared" ref="S7:S11" si="3">Q7-R7</f>
        <v>7</v>
      </c>
      <c r="T7" s="26"/>
      <c r="U7" s="23"/>
    </row>
    <row r="8" spans="3:21" x14ac:dyDescent="0.2">
      <c r="C8" s="26"/>
      <c r="D8" s="10" t="s">
        <v>2</v>
      </c>
      <c r="E8" s="10">
        <v>27</v>
      </c>
      <c r="F8" s="12">
        <v>2</v>
      </c>
      <c r="G8" s="12">
        <f t="shared" si="0"/>
        <v>25</v>
      </c>
      <c r="H8" s="26"/>
      <c r="I8" s="11">
        <v>27</v>
      </c>
      <c r="J8" s="12">
        <v>2</v>
      </c>
      <c r="K8" s="12">
        <f t="shared" si="1"/>
        <v>25</v>
      </c>
      <c r="L8" s="26"/>
      <c r="M8" s="11">
        <v>27</v>
      </c>
      <c r="N8" s="12">
        <v>19</v>
      </c>
      <c r="O8" s="12">
        <f t="shared" si="2"/>
        <v>8</v>
      </c>
      <c r="P8" s="26"/>
      <c r="Q8" s="11">
        <v>27</v>
      </c>
      <c r="R8" s="12">
        <v>17</v>
      </c>
      <c r="S8" s="12">
        <f t="shared" si="3"/>
        <v>10</v>
      </c>
      <c r="T8" s="26"/>
      <c r="U8" s="23"/>
    </row>
    <row r="9" spans="3:21" x14ac:dyDescent="0.2">
      <c r="C9" s="26"/>
      <c r="D9" s="10" t="s">
        <v>3</v>
      </c>
      <c r="E9" s="10">
        <v>10</v>
      </c>
      <c r="F9" s="12">
        <v>0</v>
      </c>
      <c r="G9" s="12">
        <f t="shared" si="0"/>
        <v>10</v>
      </c>
      <c r="H9" s="26"/>
      <c r="I9" s="11">
        <v>18</v>
      </c>
      <c r="J9" s="12">
        <v>1</v>
      </c>
      <c r="K9" s="12">
        <f t="shared" si="1"/>
        <v>17</v>
      </c>
      <c r="L9" s="26"/>
      <c r="M9" s="11">
        <v>18</v>
      </c>
      <c r="N9" s="12">
        <v>3</v>
      </c>
      <c r="O9" s="12">
        <f t="shared" si="2"/>
        <v>15</v>
      </c>
      <c r="P9" s="26"/>
      <c r="Q9" s="11">
        <v>18</v>
      </c>
      <c r="R9" s="12">
        <v>2</v>
      </c>
      <c r="S9" s="12">
        <f t="shared" si="3"/>
        <v>16</v>
      </c>
      <c r="T9" s="26"/>
      <c r="U9" s="23"/>
    </row>
    <row r="10" spans="3:21" x14ac:dyDescent="0.2">
      <c r="C10" s="26"/>
      <c r="D10" s="10" t="s">
        <v>4</v>
      </c>
      <c r="E10" s="10">
        <v>14</v>
      </c>
      <c r="F10" s="12">
        <v>5</v>
      </c>
      <c r="G10" s="12">
        <f t="shared" si="0"/>
        <v>9</v>
      </c>
      <c r="H10" s="26"/>
      <c r="I10" s="11">
        <v>14</v>
      </c>
      <c r="J10" s="12">
        <v>6</v>
      </c>
      <c r="K10" s="12">
        <f t="shared" si="1"/>
        <v>8</v>
      </c>
      <c r="L10" s="26"/>
      <c r="M10" s="11">
        <v>14</v>
      </c>
      <c r="N10" s="12">
        <v>11</v>
      </c>
      <c r="O10" s="12">
        <f t="shared" si="2"/>
        <v>3</v>
      </c>
      <c r="P10" s="26"/>
      <c r="Q10" s="11">
        <v>14</v>
      </c>
      <c r="R10" s="12">
        <v>12</v>
      </c>
      <c r="S10" s="12">
        <f t="shared" si="3"/>
        <v>2</v>
      </c>
      <c r="T10" s="26"/>
      <c r="U10" s="23"/>
    </row>
    <row r="11" spans="3:21" x14ac:dyDescent="0.2">
      <c r="C11" s="27"/>
      <c r="D11" s="13" t="s">
        <v>5</v>
      </c>
      <c r="E11" s="13">
        <v>28</v>
      </c>
      <c r="F11" s="15">
        <v>2</v>
      </c>
      <c r="G11" s="15">
        <f t="shared" si="0"/>
        <v>26</v>
      </c>
      <c r="H11" s="27"/>
      <c r="I11" s="14">
        <v>28</v>
      </c>
      <c r="J11" s="15">
        <v>0</v>
      </c>
      <c r="K11" s="15">
        <f t="shared" si="1"/>
        <v>28</v>
      </c>
      <c r="L11" s="27"/>
      <c r="M11" s="14">
        <v>28</v>
      </c>
      <c r="N11" s="15">
        <v>19</v>
      </c>
      <c r="O11" s="15">
        <f t="shared" si="2"/>
        <v>9</v>
      </c>
      <c r="P11" s="27"/>
      <c r="Q11" s="14">
        <v>28</v>
      </c>
      <c r="R11" s="15">
        <v>19</v>
      </c>
      <c r="S11" s="15">
        <f t="shared" si="3"/>
        <v>9</v>
      </c>
      <c r="T11" s="27"/>
      <c r="U11" s="24"/>
    </row>
    <row r="12" spans="3:21" x14ac:dyDescent="0.2">
      <c r="C12" s="16"/>
      <c r="D12" s="10"/>
      <c r="E12" s="10"/>
      <c r="F12" s="12"/>
      <c r="G12" s="12"/>
      <c r="H12" s="17"/>
      <c r="I12" s="11"/>
      <c r="J12" s="12"/>
      <c r="K12" s="12"/>
      <c r="L12" s="17"/>
      <c r="M12" s="11"/>
      <c r="N12" s="12"/>
      <c r="O12" s="12"/>
      <c r="P12" s="17"/>
      <c r="Q12" s="11"/>
      <c r="R12" s="12"/>
      <c r="S12" s="12"/>
      <c r="T12" s="17"/>
      <c r="U12" s="18"/>
    </row>
    <row r="13" spans="3:21" x14ac:dyDescent="0.2">
      <c r="C13" s="25" t="s">
        <v>14</v>
      </c>
      <c r="D13" s="6" t="s">
        <v>0</v>
      </c>
      <c r="E13" s="6">
        <v>19</v>
      </c>
      <c r="F13" s="8">
        <v>1</v>
      </c>
      <c r="G13" s="8">
        <f t="shared" ref="G13:G18" si="4">E13-F13</f>
        <v>18</v>
      </c>
      <c r="H13" s="25">
        <f>SUM(G13:G18)/SUM(E13:E18)</f>
        <v>0.94214876033057848</v>
      </c>
      <c r="I13" s="7">
        <v>19</v>
      </c>
      <c r="J13" s="8">
        <v>0</v>
      </c>
      <c r="K13" s="8">
        <f>I13-J13</f>
        <v>19</v>
      </c>
      <c r="L13" s="25">
        <f>SUM(K13:K18)/SUM(I13:I18)</f>
        <v>0.98347107438016534</v>
      </c>
      <c r="M13" s="7">
        <v>19</v>
      </c>
      <c r="N13" s="8">
        <v>0</v>
      </c>
      <c r="O13" s="8">
        <f>M13-N13</f>
        <v>19</v>
      </c>
      <c r="P13" s="25">
        <f>SUM(O13:O18)/SUM(M13:M18)</f>
        <v>0.57024793388429751</v>
      </c>
      <c r="Q13" s="7">
        <v>19</v>
      </c>
      <c r="R13" s="8">
        <v>0</v>
      </c>
      <c r="S13" s="8">
        <f>Q13-R13</f>
        <v>19</v>
      </c>
      <c r="T13" s="25">
        <f>SUM(S13:S18)/SUM(Q13:Q18)</f>
        <v>0.56198347107438018</v>
      </c>
      <c r="U13" s="22">
        <f>SUM(G13:G18+K13:K18)/SUM(E13:E18+I13:I18)</f>
        <v>0.97368421052631582</v>
      </c>
    </row>
    <row r="14" spans="3:21" x14ac:dyDescent="0.2">
      <c r="C14" s="26"/>
      <c r="D14" s="10" t="s">
        <v>1</v>
      </c>
      <c r="E14" s="10">
        <v>14</v>
      </c>
      <c r="F14" s="12">
        <v>2</v>
      </c>
      <c r="G14" s="12">
        <f t="shared" si="4"/>
        <v>12</v>
      </c>
      <c r="H14" s="26"/>
      <c r="I14" s="11">
        <v>14</v>
      </c>
      <c r="J14" s="12">
        <v>1</v>
      </c>
      <c r="K14" s="12">
        <f t="shared" ref="K14:K18" si="5">I14-J14</f>
        <v>13</v>
      </c>
      <c r="L14" s="26"/>
      <c r="M14" s="11">
        <v>14</v>
      </c>
      <c r="N14" s="12">
        <v>10</v>
      </c>
      <c r="O14" s="12">
        <f t="shared" ref="O14:O18" si="6">M14-N14</f>
        <v>4</v>
      </c>
      <c r="P14" s="26"/>
      <c r="Q14" s="11">
        <v>14</v>
      </c>
      <c r="R14" s="12">
        <v>11</v>
      </c>
      <c r="S14" s="12">
        <f t="shared" ref="S14:S18" si="7">Q14-R14</f>
        <v>3</v>
      </c>
      <c r="T14" s="26"/>
      <c r="U14" s="23"/>
    </row>
    <row r="15" spans="3:21" x14ac:dyDescent="0.2">
      <c r="C15" s="26"/>
      <c r="D15" s="10" t="s">
        <v>2</v>
      </c>
      <c r="E15" s="10">
        <v>27</v>
      </c>
      <c r="F15" s="12">
        <v>1</v>
      </c>
      <c r="G15" s="12">
        <f t="shared" si="4"/>
        <v>26</v>
      </c>
      <c r="H15" s="26"/>
      <c r="I15" s="11">
        <v>27</v>
      </c>
      <c r="J15" s="12">
        <v>1</v>
      </c>
      <c r="K15" s="12">
        <f t="shared" si="5"/>
        <v>26</v>
      </c>
      <c r="L15" s="26"/>
      <c r="M15" s="11">
        <v>27</v>
      </c>
      <c r="N15" s="12">
        <v>21</v>
      </c>
      <c r="O15" s="12">
        <f t="shared" si="6"/>
        <v>6</v>
      </c>
      <c r="P15" s="26"/>
      <c r="Q15" s="11">
        <v>27</v>
      </c>
      <c r="R15" s="12">
        <v>18</v>
      </c>
      <c r="S15" s="12">
        <f t="shared" si="7"/>
        <v>9</v>
      </c>
      <c r="T15" s="26"/>
      <c r="U15" s="23"/>
    </row>
    <row r="16" spans="3:21" x14ac:dyDescent="0.2">
      <c r="C16" s="26"/>
      <c r="D16" s="10" t="s">
        <v>3</v>
      </c>
      <c r="E16" s="10">
        <v>18</v>
      </c>
      <c r="F16" s="12">
        <v>0</v>
      </c>
      <c r="G16" s="12">
        <f t="shared" si="4"/>
        <v>18</v>
      </c>
      <c r="H16" s="26"/>
      <c r="I16" s="11">
        <v>18</v>
      </c>
      <c r="J16" s="12">
        <v>0</v>
      </c>
      <c r="K16" s="12">
        <f t="shared" si="5"/>
        <v>18</v>
      </c>
      <c r="L16" s="26"/>
      <c r="M16" s="11">
        <v>18</v>
      </c>
      <c r="N16" s="12">
        <v>0</v>
      </c>
      <c r="O16" s="12">
        <f t="shared" si="6"/>
        <v>18</v>
      </c>
      <c r="P16" s="26"/>
      <c r="Q16" s="11">
        <v>18</v>
      </c>
      <c r="R16" s="12">
        <v>0</v>
      </c>
      <c r="S16" s="12">
        <f t="shared" si="7"/>
        <v>18</v>
      </c>
      <c r="T16" s="26"/>
      <c r="U16" s="23"/>
    </row>
    <row r="17" spans="3:21" x14ac:dyDescent="0.2">
      <c r="C17" s="26"/>
      <c r="D17" s="10" t="s">
        <v>4</v>
      </c>
      <c r="E17" s="10">
        <v>14</v>
      </c>
      <c r="F17" s="12">
        <v>3</v>
      </c>
      <c r="G17" s="12">
        <f t="shared" si="4"/>
        <v>11</v>
      </c>
      <c r="H17" s="26"/>
      <c r="I17" s="11">
        <v>14</v>
      </c>
      <c r="J17" s="12">
        <v>0</v>
      </c>
      <c r="K17" s="12">
        <f t="shared" si="5"/>
        <v>14</v>
      </c>
      <c r="L17" s="26"/>
      <c r="M17" s="11">
        <v>14</v>
      </c>
      <c r="N17" s="12">
        <v>4</v>
      </c>
      <c r="O17" s="12">
        <f t="shared" si="6"/>
        <v>10</v>
      </c>
      <c r="P17" s="26"/>
      <c r="Q17" s="11">
        <v>14</v>
      </c>
      <c r="R17" s="12">
        <v>7</v>
      </c>
      <c r="S17" s="12">
        <f t="shared" si="7"/>
        <v>7</v>
      </c>
      <c r="T17" s="26"/>
      <c r="U17" s="23"/>
    </row>
    <row r="18" spans="3:21" x14ac:dyDescent="0.2">
      <c r="C18" s="27"/>
      <c r="D18" s="13" t="s">
        <v>5</v>
      </c>
      <c r="E18" s="13">
        <v>29</v>
      </c>
      <c r="F18" s="15">
        <v>0</v>
      </c>
      <c r="G18" s="15">
        <f t="shared" si="4"/>
        <v>29</v>
      </c>
      <c r="H18" s="27"/>
      <c r="I18" s="14">
        <v>29</v>
      </c>
      <c r="J18" s="15">
        <v>0</v>
      </c>
      <c r="K18" s="15">
        <f t="shared" si="5"/>
        <v>29</v>
      </c>
      <c r="L18" s="27"/>
      <c r="M18" s="14">
        <v>29</v>
      </c>
      <c r="N18" s="15">
        <v>17</v>
      </c>
      <c r="O18" s="15">
        <f t="shared" si="6"/>
        <v>12</v>
      </c>
      <c r="P18" s="27"/>
      <c r="Q18" s="14">
        <v>29</v>
      </c>
      <c r="R18" s="15">
        <v>17</v>
      </c>
      <c r="S18" s="15">
        <f t="shared" si="7"/>
        <v>12</v>
      </c>
      <c r="T18" s="27"/>
      <c r="U18" s="24"/>
    </row>
    <row r="19" spans="3:21" x14ac:dyDescent="0.2">
      <c r="C19" s="16"/>
      <c r="D19" s="10"/>
      <c r="E19" s="10"/>
      <c r="F19" s="12"/>
      <c r="G19" s="12"/>
      <c r="H19" s="17"/>
      <c r="I19" s="11"/>
      <c r="J19" s="12"/>
      <c r="K19" s="12"/>
      <c r="L19" s="17"/>
      <c r="M19" s="11"/>
      <c r="N19" s="12"/>
      <c r="O19" s="12"/>
      <c r="P19" s="17"/>
      <c r="Q19" s="11"/>
      <c r="R19" s="12"/>
      <c r="S19" s="12"/>
      <c r="T19" s="17"/>
      <c r="U19" s="18"/>
    </row>
    <row r="20" spans="3:21" x14ac:dyDescent="0.2">
      <c r="C20" s="25" t="s">
        <v>15</v>
      </c>
      <c r="D20" s="6" t="s">
        <v>0</v>
      </c>
      <c r="E20" s="6">
        <v>19</v>
      </c>
      <c r="F20" s="8">
        <v>5</v>
      </c>
      <c r="G20" s="8">
        <f t="shared" ref="G20:G25" si="8">E20-F20</f>
        <v>14</v>
      </c>
      <c r="H20" s="25">
        <f>SUM(G20:G25)/SUM(E20:E25)</f>
        <v>0.86776859504132231</v>
      </c>
      <c r="I20" s="7">
        <v>19</v>
      </c>
      <c r="J20" s="8">
        <v>2</v>
      </c>
      <c r="K20" s="8">
        <f>I20-J20</f>
        <v>17</v>
      </c>
      <c r="L20" s="25">
        <f>SUM(K20:K25)/SUM(I20:I25)</f>
        <v>0.85950413223140498</v>
      </c>
      <c r="M20" s="7">
        <v>19</v>
      </c>
      <c r="N20" s="8">
        <v>0</v>
      </c>
      <c r="O20" s="8">
        <f>M20-N20</f>
        <v>19</v>
      </c>
      <c r="P20" s="25">
        <f>SUM(O20:O25)/SUM(M20:M25)</f>
        <v>0.55371900826446285</v>
      </c>
      <c r="Q20" s="7">
        <v>19</v>
      </c>
      <c r="R20" s="8">
        <v>1</v>
      </c>
      <c r="S20" s="8">
        <f>Q20-R20</f>
        <v>18</v>
      </c>
      <c r="T20" s="25">
        <f>SUM(S20:S25)/SUM(Q20:Q25)</f>
        <v>0.54545454545454541</v>
      </c>
      <c r="U20" s="22">
        <f>SUM(G20:G25+K20:K25)/SUM(E20:E25+I20:I25)</f>
        <v>0.81578947368421051</v>
      </c>
    </row>
    <row r="21" spans="3:21" x14ac:dyDescent="0.2">
      <c r="C21" s="26"/>
      <c r="D21" s="10" t="s">
        <v>1</v>
      </c>
      <c r="E21" s="10">
        <v>14</v>
      </c>
      <c r="F21" s="12">
        <v>3</v>
      </c>
      <c r="G21" s="12">
        <f t="shared" si="8"/>
        <v>11</v>
      </c>
      <c r="H21" s="26"/>
      <c r="I21" s="11">
        <v>14</v>
      </c>
      <c r="J21" s="12">
        <v>5</v>
      </c>
      <c r="K21" s="12">
        <f t="shared" ref="K21:K25" si="9">I21-J21</f>
        <v>9</v>
      </c>
      <c r="L21" s="26"/>
      <c r="M21" s="11">
        <v>14</v>
      </c>
      <c r="N21" s="12">
        <v>5</v>
      </c>
      <c r="O21" s="12">
        <f t="shared" ref="O21:O25" si="10">M21-N21</f>
        <v>9</v>
      </c>
      <c r="P21" s="26"/>
      <c r="Q21" s="11">
        <v>14</v>
      </c>
      <c r="R21" s="12">
        <v>8</v>
      </c>
      <c r="S21" s="12">
        <f t="shared" ref="S21:S25" si="11">Q21-R21</f>
        <v>6</v>
      </c>
      <c r="T21" s="26"/>
      <c r="U21" s="23"/>
    </row>
    <row r="22" spans="3:21" x14ac:dyDescent="0.2">
      <c r="C22" s="26"/>
      <c r="D22" s="10" t="s">
        <v>2</v>
      </c>
      <c r="E22" s="10">
        <v>27</v>
      </c>
      <c r="F22" s="12">
        <v>1</v>
      </c>
      <c r="G22" s="12">
        <f t="shared" si="8"/>
        <v>26</v>
      </c>
      <c r="H22" s="26"/>
      <c r="I22" s="11">
        <v>27</v>
      </c>
      <c r="J22" s="12">
        <v>4</v>
      </c>
      <c r="K22" s="12">
        <f t="shared" si="9"/>
        <v>23</v>
      </c>
      <c r="L22" s="26"/>
      <c r="M22" s="11">
        <v>27</v>
      </c>
      <c r="N22" s="12">
        <v>15</v>
      </c>
      <c r="O22" s="12">
        <f t="shared" si="10"/>
        <v>12</v>
      </c>
      <c r="P22" s="26"/>
      <c r="Q22" s="11">
        <v>27</v>
      </c>
      <c r="R22" s="12">
        <v>13</v>
      </c>
      <c r="S22" s="12">
        <f t="shared" si="11"/>
        <v>14</v>
      </c>
      <c r="T22" s="26"/>
      <c r="U22" s="23"/>
    </row>
    <row r="23" spans="3:21" x14ac:dyDescent="0.2">
      <c r="C23" s="26"/>
      <c r="D23" s="10" t="s">
        <v>3</v>
      </c>
      <c r="E23" s="10">
        <v>18</v>
      </c>
      <c r="F23" s="12">
        <v>1</v>
      </c>
      <c r="G23" s="12">
        <f t="shared" si="8"/>
        <v>17</v>
      </c>
      <c r="H23" s="26"/>
      <c r="I23" s="11">
        <v>18</v>
      </c>
      <c r="J23" s="12">
        <v>1</v>
      </c>
      <c r="K23" s="12">
        <f t="shared" si="9"/>
        <v>17</v>
      </c>
      <c r="L23" s="26"/>
      <c r="M23" s="11">
        <v>18</v>
      </c>
      <c r="N23" s="12">
        <v>1</v>
      </c>
      <c r="O23" s="12">
        <f t="shared" si="10"/>
        <v>17</v>
      </c>
      <c r="P23" s="26"/>
      <c r="Q23" s="11">
        <v>18</v>
      </c>
      <c r="R23" s="12">
        <v>0</v>
      </c>
      <c r="S23" s="12">
        <f t="shared" si="11"/>
        <v>18</v>
      </c>
      <c r="T23" s="26"/>
      <c r="U23" s="23"/>
    </row>
    <row r="24" spans="3:21" x14ac:dyDescent="0.2">
      <c r="C24" s="26"/>
      <c r="D24" s="10" t="s">
        <v>4</v>
      </c>
      <c r="E24" s="10">
        <v>14</v>
      </c>
      <c r="F24" s="12">
        <v>2</v>
      </c>
      <c r="G24" s="12">
        <f t="shared" si="8"/>
        <v>12</v>
      </c>
      <c r="H24" s="26"/>
      <c r="I24" s="11">
        <v>14</v>
      </c>
      <c r="J24" s="12">
        <v>3</v>
      </c>
      <c r="K24" s="12">
        <f t="shared" si="9"/>
        <v>11</v>
      </c>
      <c r="L24" s="26"/>
      <c r="M24" s="11">
        <v>14</v>
      </c>
      <c r="N24" s="12">
        <v>8</v>
      </c>
      <c r="O24" s="12">
        <f t="shared" si="10"/>
        <v>6</v>
      </c>
      <c r="P24" s="26"/>
      <c r="Q24" s="11">
        <v>14</v>
      </c>
      <c r="R24" s="12">
        <v>9</v>
      </c>
      <c r="S24" s="12">
        <f t="shared" si="11"/>
        <v>5</v>
      </c>
      <c r="T24" s="26"/>
      <c r="U24" s="23"/>
    </row>
    <row r="25" spans="3:21" x14ac:dyDescent="0.2">
      <c r="C25" s="27"/>
      <c r="D25" s="13" t="s">
        <v>5</v>
      </c>
      <c r="E25" s="13">
        <v>29</v>
      </c>
      <c r="F25" s="15">
        <v>4</v>
      </c>
      <c r="G25" s="15">
        <f t="shared" si="8"/>
        <v>25</v>
      </c>
      <c r="H25" s="27"/>
      <c r="I25" s="14">
        <v>29</v>
      </c>
      <c r="J25" s="15">
        <v>2</v>
      </c>
      <c r="K25" s="15">
        <f t="shared" si="9"/>
        <v>27</v>
      </c>
      <c r="L25" s="27"/>
      <c r="M25" s="14">
        <v>29</v>
      </c>
      <c r="N25" s="15">
        <v>25</v>
      </c>
      <c r="O25" s="15">
        <f t="shared" si="10"/>
        <v>4</v>
      </c>
      <c r="P25" s="27"/>
      <c r="Q25" s="14">
        <v>29</v>
      </c>
      <c r="R25" s="15">
        <v>24</v>
      </c>
      <c r="S25" s="15">
        <f t="shared" si="11"/>
        <v>5</v>
      </c>
      <c r="T25" s="27"/>
      <c r="U25" s="24"/>
    </row>
  </sheetData>
  <mergeCells count="25">
    <mergeCell ref="I4:L4"/>
    <mergeCell ref="M4:P4"/>
    <mergeCell ref="Q4:T4"/>
    <mergeCell ref="D4:D5"/>
    <mergeCell ref="U4:U5"/>
    <mergeCell ref="F4:H4"/>
    <mergeCell ref="C6:C11"/>
    <mergeCell ref="C13:C18"/>
    <mergeCell ref="C20:C25"/>
    <mergeCell ref="C4:C5"/>
    <mergeCell ref="H6:H11"/>
    <mergeCell ref="H13:H18"/>
    <mergeCell ref="H20:H25"/>
    <mergeCell ref="U6:U11"/>
    <mergeCell ref="U13:U18"/>
    <mergeCell ref="U20:U25"/>
    <mergeCell ref="L20:L25"/>
    <mergeCell ref="P6:P11"/>
    <mergeCell ref="P13:P18"/>
    <mergeCell ref="P20:P25"/>
    <mergeCell ref="T6:T11"/>
    <mergeCell ref="T13:T18"/>
    <mergeCell ref="T20:T25"/>
    <mergeCell ref="L6:L11"/>
    <mergeCell ref="L13:L18"/>
  </mergeCells>
  <conditionalFormatting sqref="H6:H11 L6:L11 H13:H18 H20:H25 L13:L18 L20:L25 P6:P11 P13:P18 P20:P25 T6:U11 T13:U18 T20:U25">
    <cfRule type="cellIs" dxfId="5" priority="2" operator="lessThan">
      <formula>0.85</formula>
    </cfRule>
  </conditionalFormatting>
  <conditionalFormatting sqref="H6:H11 L6:L11 H13:H18 H20:H25 L13:L18 L20:L25 P6:P11 P13:P18 P20:P25 T6:U11 T13:U18 T20:U25">
    <cfRule type="cellIs" dxfId="4" priority="1" operator="greaterThan">
      <formula>0.85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36"/>
  <sheetViews>
    <sheetView topLeftCell="B1" workbookViewId="0">
      <selection activeCell="H30" sqref="H30"/>
    </sheetView>
  </sheetViews>
  <sheetFormatPr baseColWidth="10" defaultColWidth="10.7109375" defaultRowHeight="12.75" x14ac:dyDescent="0.2"/>
  <cols>
    <col min="1" max="2" width="10.7109375" style="9"/>
    <col min="3" max="3" width="11.42578125" style="9" customWidth="1"/>
    <col min="4" max="4" width="9.7109375" style="9" bestFit="1" customWidth="1"/>
    <col min="5" max="5" width="10.140625" style="9" bestFit="1" customWidth="1"/>
    <col min="6" max="7" width="7" style="9" bestFit="1" customWidth="1"/>
    <col min="8" max="8" width="9.7109375" style="19" bestFit="1" customWidth="1"/>
    <col min="9" max="9" width="10.140625" style="9" customWidth="1"/>
    <col min="10" max="10" width="8" style="9" bestFit="1" customWidth="1"/>
    <col min="11" max="11" width="7" style="9" bestFit="1" customWidth="1"/>
    <col min="12" max="12" width="9.140625" style="19" bestFit="1" customWidth="1"/>
    <col min="13" max="13" width="10.140625" style="9" customWidth="1"/>
    <col min="14" max="15" width="7" style="9" bestFit="1" customWidth="1"/>
    <col min="16" max="16" width="9.140625" style="19" bestFit="1" customWidth="1"/>
    <col min="17" max="17" width="10.140625" style="9" customWidth="1"/>
    <col min="18" max="19" width="7" style="9" bestFit="1" customWidth="1"/>
    <col min="20" max="20" width="9.140625" style="19" bestFit="1" customWidth="1"/>
    <col min="21" max="21" width="9.140625" style="9" customWidth="1"/>
    <col min="22" max="16384" width="10.7109375" style="9"/>
  </cols>
  <sheetData>
    <row r="4" spans="3:23" s="1" customFormat="1" x14ac:dyDescent="0.2">
      <c r="C4" s="28" t="s">
        <v>18</v>
      </c>
      <c r="D4" s="33" t="s">
        <v>6</v>
      </c>
      <c r="E4" s="20"/>
      <c r="F4" s="30" t="s">
        <v>9</v>
      </c>
      <c r="G4" s="35"/>
      <c r="H4" s="36"/>
      <c r="I4" s="30" t="s">
        <v>10</v>
      </c>
      <c r="J4" s="31"/>
      <c r="K4" s="31"/>
      <c r="L4" s="32"/>
      <c r="M4" s="30" t="s">
        <v>11</v>
      </c>
      <c r="N4" s="31"/>
      <c r="O4" s="31"/>
      <c r="P4" s="32"/>
      <c r="Q4" s="30" t="s">
        <v>12</v>
      </c>
      <c r="R4" s="31"/>
      <c r="S4" s="31"/>
      <c r="T4" s="32"/>
      <c r="U4" s="28" t="s">
        <v>19</v>
      </c>
    </row>
    <row r="5" spans="3:23" s="5" customFormat="1" ht="25.5" x14ac:dyDescent="0.25">
      <c r="C5" s="29"/>
      <c r="D5" s="34"/>
      <c r="E5" s="21" t="s">
        <v>8</v>
      </c>
      <c r="F5" s="3" t="s">
        <v>20</v>
      </c>
      <c r="G5" s="3" t="s">
        <v>21</v>
      </c>
      <c r="H5" s="4" t="s">
        <v>16</v>
      </c>
      <c r="I5" s="2" t="s">
        <v>8</v>
      </c>
      <c r="J5" s="3" t="s">
        <v>20</v>
      </c>
      <c r="K5" s="3" t="s">
        <v>21</v>
      </c>
      <c r="L5" s="4" t="s">
        <v>16</v>
      </c>
      <c r="M5" s="2" t="s">
        <v>8</v>
      </c>
      <c r="N5" s="3" t="s">
        <v>20</v>
      </c>
      <c r="O5" s="3" t="s">
        <v>21</v>
      </c>
      <c r="P5" s="4" t="s">
        <v>16</v>
      </c>
      <c r="Q5" s="2" t="s">
        <v>8</v>
      </c>
      <c r="R5" s="3" t="s">
        <v>20</v>
      </c>
      <c r="S5" s="3" t="s">
        <v>21</v>
      </c>
      <c r="T5" s="4" t="s">
        <v>16</v>
      </c>
      <c r="U5" s="29"/>
    </row>
    <row r="6" spans="3:23" x14ac:dyDescent="0.2">
      <c r="C6" s="25" t="s">
        <v>13</v>
      </c>
      <c r="D6" s="6" t="s">
        <v>0</v>
      </c>
      <c r="E6" s="6">
        <v>19</v>
      </c>
      <c r="F6" s="8">
        <v>6</v>
      </c>
      <c r="G6" s="8">
        <f>E6-F6</f>
        <v>13</v>
      </c>
      <c r="H6" s="25">
        <f>SUM(G6:G11)/SUM(E6:E11)</f>
        <v>0.6339285714285714</v>
      </c>
      <c r="I6" s="7">
        <v>19</v>
      </c>
      <c r="J6" s="8">
        <v>5</v>
      </c>
      <c r="K6" s="8">
        <f>I6-J6</f>
        <v>14</v>
      </c>
      <c r="L6" s="25">
        <f>SUM(K6:K11)/SUM(I6:I11)</f>
        <v>0.7416666666666667</v>
      </c>
      <c r="M6" s="7">
        <v>19</v>
      </c>
      <c r="N6" s="8">
        <v>1</v>
      </c>
      <c r="O6" s="8">
        <f>M6-N6</f>
        <v>18</v>
      </c>
      <c r="P6" s="25">
        <f>SUM(O6:O11)/SUM(M6:M11)</f>
        <v>0.35</v>
      </c>
      <c r="Q6" s="7">
        <v>19</v>
      </c>
      <c r="R6" s="8">
        <v>1</v>
      </c>
      <c r="S6" s="8">
        <f>Q6-R6</f>
        <v>18</v>
      </c>
      <c r="T6" s="25">
        <f>SUM(S6:S11)/SUM(Q6:Q11)</f>
        <v>0.34166666666666667</v>
      </c>
      <c r="U6" s="22">
        <f>SUM(G6:G11+K6:K11)/SUM(E6:E11+I6:I11)</f>
        <v>0.71052631578947367</v>
      </c>
      <c r="V6" s="9">
        <v>83</v>
      </c>
      <c r="W6" s="9">
        <v>71</v>
      </c>
    </row>
    <row r="7" spans="3:23" x14ac:dyDescent="0.2">
      <c r="C7" s="26"/>
      <c r="D7" s="10" t="s">
        <v>1</v>
      </c>
      <c r="E7" s="10">
        <v>14</v>
      </c>
      <c r="F7" s="12">
        <v>8</v>
      </c>
      <c r="G7" s="12">
        <f t="shared" ref="G7:G11" si="0">E7-F7</f>
        <v>6</v>
      </c>
      <c r="H7" s="26"/>
      <c r="I7" s="11">
        <v>14</v>
      </c>
      <c r="J7" s="12">
        <v>6</v>
      </c>
      <c r="K7" s="12">
        <f t="shared" ref="K7:K11" si="1">I7-J7</f>
        <v>8</v>
      </c>
      <c r="L7" s="26"/>
      <c r="M7" s="11">
        <v>14</v>
      </c>
      <c r="N7" s="12">
        <v>9</v>
      </c>
      <c r="O7" s="12">
        <f t="shared" ref="O7:O11" si="2">M7-N7</f>
        <v>5</v>
      </c>
      <c r="P7" s="26"/>
      <c r="Q7" s="11">
        <v>14</v>
      </c>
      <c r="R7" s="12">
        <v>10</v>
      </c>
      <c r="S7" s="12">
        <f t="shared" ref="S7:S11" si="3">Q7-R7</f>
        <v>4</v>
      </c>
      <c r="T7" s="26"/>
      <c r="U7" s="23"/>
      <c r="V7" s="9">
        <v>41</v>
      </c>
      <c r="W7" s="9">
        <v>50</v>
      </c>
    </row>
    <row r="8" spans="3:23" x14ac:dyDescent="0.2">
      <c r="C8" s="26"/>
      <c r="D8" s="10" t="s">
        <v>2</v>
      </c>
      <c r="E8" s="10">
        <v>27</v>
      </c>
      <c r="F8" s="12">
        <v>10</v>
      </c>
      <c r="G8" s="12">
        <f t="shared" si="0"/>
        <v>17</v>
      </c>
      <c r="H8" s="26"/>
      <c r="I8" s="11">
        <v>27</v>
      </c>
      <c r="J8" s="12">
        <v>6</v>
      </c>
      <c r="K8" s="12">
        <f t="shared" si="1"/>
        <v>21</v>
      </c>
      <c r="L8" s="26"/>
      <c r="M8" s="11">
        <v>27</v>
      </c>
      <c r="N8" s="12">
        <v>24</v>
      </c>
      <c r="O8" s="12">
        <f t="shared" si="2"/>
        <v>3</v>
      </c>
      <c r="P8" s="26"/>
      <c r="Q8" s="11">
        <v>27</v>
      </c>
      <c r="R8" s="12">
        <v>24</v>
      </c>
      <c r="S8" s="12">
        <f t="shared" si="3"/>
        <v>3</v>
      </c>
      <c r="T8" s="26"/>
      <c r="U8" s="23"/>
      <c r="V8" s="9">
        <v>41</v>
      </c>
      <c r="W8" s="9">
        <v>70</v>
      </c>
    </row>
    <row r="9" spans="3:23" x14ac:dyDescent="0.2">
      <c r="C9" s="26"/>
      <c r="D9" s="10" t="s">
        <v>3</v>
      </c>
      <c r="E9" s="10">
        <v>10</v>
      </c>
      <c r="F9" s="12">
        <v>3</v>
      </c>
      <c r="G9" s="12">
        <f t="shared" si="0"/>
        <v>7</v>
      </c>
      <c r="H9" s="26"/>
      <c r="I9" s="11">
        <v>18</v>
      </c>
      <c r="J9" s="12">
        <v>2</v>
      </c>
      <c r="K9" s="12">
        <f t="shared" si="1"/>
        <v>16</v>
      </c>
      <c r="L9" s="26"/>
      <c r="M9" s="11">
        <v>18</v>
      </c>
      <c r="N9" s="12">
        <v>5</v>
      </c>
      <c r="O9" s="12">
        <f t="shared" si="2"/>
        <v>13</v>
      </c>
      <c r="P9" s="26"/>
      <c r="Q9" s="11">
        <v>18</v>
      </c>
      <c r="R9" s="12">
        <v>3</v>
      </c>
      <c r="S9" s="12">
        <f t="shared" si="3"/>
        <v>15</v>
      </c>
      <c r="T9" s="26"/>
      <c r="U9" s="23"/>
      <c r="V9" s="9">
        <v>82</v>
      </c>
      <c r="W9" s="9">
        <v>86</v>
      </c>
    </row>
    <row r="10" spans="3:23" x14ac:dyDescent="0.2">
      <c r="C10" s="26"/>
      <c r="D10" s="10" t="s">
        <v>4</v>
      </c>
      <c r="E10" s="10">
        <v>14</v>
      </c>
      <c r="F10" s="12">
        <v>7</v>
      </c>
      <c r="G10" s="12">
        <f t="shared" si="0"/>
        <v>7</v>
      </c>
      <c r="H10" s="26"/>
      <c r="I10" s="11">
        <v>14</v>
      </c>
      <c r="J10" s="12">
        <v>9</v>
      </c>
      <c r="K10" s="12">
        <f t="shared" si="1"/>
        <v>5</v>
      </c>
      <c r="L10" s="26"/>
      <c r="M10" s="11">
        <v>14</v>
      </c>
      <c r="N10" s="12">
        <v>12</v>
      </c>
      <c r="O10" s="12">
        <f t="shared" si="2"/>
        <v>2</v>
      </c>
      <c r="P10" s="26"/>
      <c r="Q10" s="11">
        <v>14</v>
      </c>
      <c r="R10" s="12">
        <v>13</v>
      </c>
      <c r="S10" s="12">
        <f t="shared" si="3"/>
        <v>1</v>
      </c>
      <c r="T10" s="26"/>
      <c r="U10" s="23"/>
      <c r="V10" s="9">
        <v>27</v>
      </c>
      <c r="W10" s="9">
        <v>43</v>
      </c>
    </row>
    <row r="11" spans="3:23" x14ac:dyDescent="0.2">
      <c r="C11" s="27"/>
      <c r="D11" s="13" t="s">
        <v>5</v>
      </c>
      <c r="E11" s="13">
        <v>28</v>
      </c>
      <c r="F11" s="15">
        <v>7</v>
      </c>
      <c r="G11" s="15">
        <f t="shared" si="0"/>
        <v>21</v>
      </c>
      <c r="H11" s="27"/>
      <c r="I11" s="14">
        <v>28</v>
      </c>
      <c r="J11" s="15">
        <v>3</v>
      </c>
      <c r="K11" s="15">
        <f t="shared" si="1"/>
        <v>25</v>
      </c>
      <c r="L11" s="27"/>
      <c r="M11" s="14">
        <v>28</v>
      </c>
      <c r="N11" s="15">
        <v>27</v>
      </c>
      <c r="O11" s="15">
        <f t="shared" si="2"/>
        <v>1</v>
      </c>
      <c r="P11" s="27"/>
      <c r="Q11" s="14">
        <v>28</v>
      </c>
      <c r="R11" s="15">
        <v>28</v>
      </c>
      <c r="S11" s="15">
        <f t="shared" si="3"/>
        <v>0</v>
      </c>
      <c r="T11" s="27"/>
      <c r="U11" s="24"/>
      <c r="V11" s="9">
        <v>42</v>
      </c>
      <c r="W11" s="9">
        <v>82</v>
      </c>
    </row>
    <row r="12" spans="3:23" x14ac:dyDescent="0.2">
      <c r="C12" s="16"/>
      <c r="D12" s="10"/>
      <c r="E12" s="10"/>
      <c r="F12" s="12"/>
      <c r="G12" s="12"/>
      <c r="H12" s="17"/>
      <c r="I12" s="11"/>
      <c r="J12" s="12"/>
      <c r="K12" s="12"/>
      <c r="L12" s="17"/>
      <c r="M12" s="11"/>
      <c r="N12" s="12"/>
      <c r="O12" s="12"/>
      <c r="P12" s="17"/>
      <c r="Q12" s="11"/>
      <c r="R12" s="12"/>
      <c r="S12" s="12"/>
      <c r="T12" s="17"/>
      <c r="U12" s="18"/>
    </row>
    <row r="13" spans="3:23" x14ac:dyDescent="0.2">
      <c r="C13" s="25" t="s">
        <v>14</v>
      </c>
      <c r="D13" s="6" t="s">
        <v>0</v>
      </c>
      <c r="E13" s="6">
        <v>19</v>
      </c>
      <c r="F13" s="8">
        <v>4</v>
      </c>
      <c r="G13" s="8">
        <f t="shared" ref="G13:G18" si="4">E13-F13</f>
        <v>15</v>
      </c>
      <c r="H13" s="25">
        <f>SUM(G13:G18)/SUM(E13:E18)</f>
        <v>0.72727272727272729</v>
      </c>
      <c r="I13" s="7">
        <v>19</v>
      </c>
      <c r="J13" s="8">
        <v>3</v>
      </c>
      <c r="K13" s="8">
        <f>I13-J13</f>
        <v>16</v>
      </c>
      <c r="L13" s="25">
        <f>SUM(K13:K18)/SUM(I13:I18)</f>
        <v>0.78512396694214881</v>
      </c>
      <c r="M13" s="7">
        <v>19</v>
      </c>
      <c r="N13" s="8">
        <v>1</v>
      </c>
      <c r="O13" s="8">
        <f>M13-N13</f>
        <v>18</v>
      </c>
      <c r="P13" s="25">
        <f>SUM(O13:O18)/SUM(M13:M18)</f>
        <v>0.39669421487603307</v>
      </c>
      <c r="Q13" s="7">
        <v>19</v>
      </c>
      <c r="R13" s="8">
        <v>1</v>
      </c>
      <c r="S13" s="8">
        <f>Q13-R13</f>
        <v>18</v>
      </c>
      <c r="T13" s="25">
        <f>SUM(S13:S18)/SUM(Q13:Q18)</f>
        <v>0.37190082644628097</v>
      </c>
      <c r="U13" s="22">
        <f>SUM(G13:G18+K13:K18)/SUM(E13:E18+I13:I18)</f>
        <v>0.81578947368421051</v>
      </c>
      <c r="V13" s="9">
        <v>88</v>
      </c>
      <c r="W13" s="9">
        <v>82</v>
      </c>
    </row>
    <row r="14" spans="3:23" x14ac:dyDescent="0.2">
      <c r="C14" s="26"/>
      <c r="D14" s="10" t="s">
        <v>1</v>
      </c>
      <c r="E14" s="10">
        <v>14</v>
      </c>
      <c r="F14" s="12">
        <v>9</v>
      </c>
      <c r="G14" s="12">
        <f t="shared" si="4"/>
        <v>5</v>
      </c>
      <c r="H14" s="26"/>
      <c r="I14" s="11">
        <v>14</v>
      </c>
      <c r="J14" s="12">
        <v>7</v>
      </c>
      <c r="K14" s="12">
        <f t="shared" ref="K14:K18" si="5">I14-J14</f>
        <v>7</v>
      </c>
      <c r="L14" s="26"/>
      <c r="M14" s="11">
        <v>14</v>
      </c>
      <c r="N14" s="12">
        <v>12</v>
      </c>
      <c r="O14" s="12">
        <f t="shared" ref="O14:O18" si="6">M14-N14</f>
        <v>2</v>
      </c>
      <c r="P14" s="26"/>
      <c r="Q14" s="11">
        <v>14</v>
      </c>
      <c r="R14" s="12">
        <v>13</v>
      </c>
      <c r="S14" s="12">
        <f t="shared" ref="S14:S18" si="7">Q14-R14</f>
        <v>1</v>
      </c>
      <c r="T14" s="26"/>
      <c r="U14" s="23"/>
      <c r="V14" s="9">
        <v>27</v>
      </c>
      <c r="W14" s="9">
        <v>43</v>
      </c>
    </row>
    <row r="15" spans="3:23" x14ac:dyDescent="0.2">
      <c r="C15" s="26"/>
      <c r="D15" s="10" t="s">
        <v>2</v>
      </c>
      <c r="E15" s="10">
        <v>27</v>
      </c>
      <c r="F15" s="12">
        <v>8</v>
      </c>
      <c r="G15" s="12">
        <f t="shared" si="4"/>
        <v>19</v>
      </c>
      <c r="H15" s="26"/>
      <c r="I15" s="11">
        <v>27</v>
      </c>
      <c r="J15" s="12">
        <v>3</v>
      </c>
      <c r="K15" s="12">
        <f t="shared" si="5"/>
        <v>24</v>
      </c>
      <c r="L15" s="26"/>
      <c r="M15" s="11">
        <v>27</v>
      </c>
      <c r="N15" s="12">
        <v>25</v>
      </c>
      <c r="O15" s="12">
        <f t="shared" si="6"/>
        <v>2</v>
      </c>
      <c r="P15" s="26"/>
      <c r="Q15" s="11">
        <v>27</v>
      </c>
      <c r="R15" s="12">
        <v>26</v>
      </c>
      <c r="S15" s="12">
        <f t="shared" si="7"/>
        <v>1</v>
      </c>
      <c r="T15" s="26"/>
      <c r="U15" s="23"/>
      <c r="V15" s="9">
        <v>43</v>
      </c>
      <c r="W15" s="9">
        <v>80</v>
      </c>
    </row>
    <row r="16" spans="3:23" x14ac:dyDescent="0.2">
      <c r="C16" s="26"/>
      <c r="D16" s="10" t="s">
        <v>3</v>
      </c>
      <c r="E16" s="10">
        <v>18</v>
      </c>
      <c r="F16" s="12">
        <v>2</v>
      </c>
      <c r="G16" s="12">
        <f t="shared" si="4"/>
        <v>16</v>
      </c>
      <c r="H16" s="26"/>
      <c r="I16" s="11">
        <v>18</v>
      </c>
      <c r="J16" s="12">
        <v>2</v>
      </c>
      <c r="K16" s="12">
        <f t="shared" si="5"/>
        <v>16</v>
      </c>
      <c r="L16" s="26"/>
      <c r="M16" s="11">
        <v>18</v>
      </c>
      <c r="N16" s="12">
        <v>0</v>
      </c>
      <c r="O16" s="12">
        <f t="shared" si="6"/>
        <v>18</v>
      </c>
      <c r="P16" s="26"/>
      <c r="Q16" s="11">
        <v>18</v>
      </c>
      <c r="R16" s="12">
        <v>0</v>
      </c>
      <c r="S16" s="12">
        <f t="shared" si="7"/>
        <v>18</v>
      </c>
      <c r="T16" s="26"/>
      <c r="U16" s="23"/>
      <c r="V16" s="9">
        <v>94</v>
      </c>
      <c r="W16" s="9">
        <v>89</v>
      </c>
    </row>
    <row r="17" spans="3:23" x14ac:dyDescent="0.2">
      <c r="C17" s="26"/>
      <c r="D17" s="10" t="s">
        <v>4</v>
      </c>
      <c r="E17" s="10">
        <v>14</v>
      </c>
      <c r="F17" s="12">
        <v>6</v>
      </c>
      <c r="G17" s="12">
        <f t="shared" si="4"/>
        <v>8</v>
      </c>
      <c r="H17" s="26"/>
      <c r="I17" s="11">
        <v>14</v>
      </c>
      <c r="J17" s="12">
        <v>4</v>
      </c>
      <c r="K17" s="12">
        <f t="shared" si="5"/>
        <v>10</v>
      </c>
      <c r="L17" s="26"/>
      <c r="M17" s="11">
        <v>14</v>
      </c>
      <c r="N17" s="12">
        <v>9</v>
      </c>
      <c r="O17" s="12">
        <f t="shared" si="6"/>
        <v>5</v>
      </c>
      <c r="P17" s="26"/>
      <c r="Q17" s="11">
        <v>14</v>
      </c>
      <c r="R17" s="12">
        <v>10</v>
      </c>
      <c r="S17" s="12">
        <f t="shared" si="7"/>
        <v>4</v>
      </c>
      <c r="T17" s="26"/>
      <c r="U17" s="23"/>
      <c r="V17" s="9">
        <v>48</v>
      </c>
      <c r="W17" s="9">
        <v>64</v>
      </c>
    </row>
    <row r="18" spans="3:23" x14ac:dyDescent="0.2">
      <c r="C18" s="27"/>
      <c r="D18" s="13" t="s">
        <v>5</v>
      </c>
      <c r="E18" s="13">
        <v>29</v>
      </c>
      <c r="F18" s="15">
        <v>4</v>
      </c>
      <c r="G18" s="15">
        <f t="shared" si="4"/>
        <v>25</v>
      </c>
      <c r="H18" s="27"/>
      <c r="I18" s="14">
        <v>29</v>
      </c>
      <c r="J18" s="15">
        <v>7</v>
      </c>
      <c r="K18" s="15">
        <f t="shared" si="5"/>
        <v>22</v>
      </c>
      <c r="L18" s="27"/>
      <c r="M18" s="14">
        <v>29</v>
      </c>
      <c r="N18" s="15">
        <v>26</v>
      </c>
      <c r="O18" s="15">
        <f t="shared" si="6"/>
        <v>3</v>
      </c>
      <c r="P18" s="27"/>
      <c r="Q18" s="14">
        <v>29</v>
      </c>
      <c r="R18" s="15">
        <v>26</v>
      </c>
      <c r="S18" s="15">
        <f t="shared" si="7"/>
        <v>3</v>
      </c>
      <c r="T18" s="27"/>
      <c r="U18" s="24"/>
      <c r="V18" s="9">
        <v>46</v>
      </c>
      <c r="W18" s="9">
        <v>81</v>
      </c>
    </row>
    <row r="19" spans="3:23" x14ac:dyDescent="0.2">
      <c r="C19" s="16"/>
      <c r="D19" s="10"/>
      <c r="E19" s="10"/>
      <c r="F19" s="12"/>
      <c r="G19" s="12"/>
      <c r="H19" s="17"/>
      <c r="I19" s="11"/>
      <c r="J19" s="12"/>
      <c r="K19" s="12"/>
      <c r="L19" s="17"/>
      <c r="M19" s="11"/>
      <c r="N19" s="12"/>
      <c r="O19" s="12"/>
      <c r="P19" s="17"/>
      <c r="Q19" s="11"/>
      <c r="R19" s="12"/>
      <c r="S19" s="12"/>
      <c r="T19" s="17"/>
      <c r="U19" s="18"/>
    </row>
    <row r="20" spans="3:23" x14ac:dyDescent="0.2">
      <c r="C20" s="25" t="s">
        <v>15</v>
      </c>
      <c r="D20" s="6" t="s">
        <v>0</v>
      </c>
      <c r="E20" s="6">
        <v>19</v>
      </c>
      <c r="F20" s="8">
        <v>6</v>
      </c>
      <c r="G20" s="8">
        <f t="shared" ref="G20:G25" si="8">E20-F20</f>
        <v>13</v>
      </c>
      <c r="H20" s="25">
        <f>SUM(G20:G25)/SUM(E20:E25)</f>
        <v>0.72727272727272729</v>
      </c>
      <c r="I20" s="7">
        <v>19</v>
      </c>
      <c r="J20" s="8">
        <v>4</v>
      </c>
      <c r="K20" s="8">
        <f>I20-J20</f>
        <v>15</v>
      </c>
      <c r="L20" s="25">
        <f>SUM(K20:K25)/SUM(I20:I25)</f>
        <v>0.66942148760330578</v>
      </c>
      <c r="M20" s="7">
        <v>19</v>
      </c>
      <c r="N20" s="8">
        <v>1</v>
      </c>
      <c r="O20" s="8">
        <f>M20-N20</f>
        <v>18</v>
      </c>
      <c r="P20" s="25">
        <f>SUM(O20:O25)/SUM(M20:M25)</f>
        <v>0.4049586776859504</v>
      </c>
      <c r="Q20" s="7">
        <v>19</v>
      </c>
      <c r="R20" s="8">
        <v>6</v>
      </c>
      <c r="S20" s="8">
        <f>Q20-R20</f>
        <v>13</v>
      </c>
      <c r="T20" s="25">
        <f>SUM(S20:S25)/SUM(Q20:Q25)</f>
        <v>0.34710743801652894</v>
      </c>
      <c r="U20" s="22">
        <f>SUM(G20:G25+K20:K25)/SUM(E20:E25+I20:I25)</f>
        <v>0.73684210526315785</v>
      </c>
      <c r="V20" s="9">
        <v>78</v>
      </c>
      <c r="W20" s="9">
        <v>74</v>
      </c>
    </row>
    <row r="21" spans="3:23" x14ac:dyDescent="0.2">
      <c r="C21" s="26"/>
      <c r="D21" s="10" t="s">
        <v>1</v>
      </c>
      <c r="E21" s="10">
        <v>14</v>
      </c>
      <c r="F21" s="12">
        <v>7</v>
      </c>
      <c r="G21" s="12">
        <f t="shared" si="8"/>
        <v>7</v>
      </c>
      <c r="H21" s="26"/>
      <c r="I21" s="11">
        <v>14</v>
      </c>
      <c r="J21" s="12">
        <v>9</v>
      </c>
      <c r="K21" s="12">
        <f t="shared" ref="K21:K25" si="9">I21-J21</f>
        <v>5</v>
      </c>
      <c r="L21" s="26"/>
      <c r="M21" s="11">
        <v>14</v>
      </c>
      <c r="N21" s="12">
        <v>10</v>
      </c>
      <c r="O21" s="12">
        <f t="shared" ref="O21:O25" si="10">M21-N21</f>
        <v>4</v>
      </c>
      <c r="P21" s="26"/>
      <c r="Q21" s="11">
        <v>14</v>
      </c>
      <c r="R21" s="12">
        <v>12</v>
      </c>
      <c r="S21" s="12">
        <f t="shared" ref="S21:S25" si="11">Q21-R21</f>
        <v>2</v>
      </c>
      <c r="T21" s="26"/>
      <c r="U21" s="23"/>
      <c r="V21" s="9">
        <v>32</v>
      </c>
      <c r="W21" s="9">
        <v>43</v>
      </c>
    </row>
    <row r="22" spans="3:23" x14ac:dyDescent="0.2">
      <c r="C22" s="26"/>
      <c r="D22" s="10" t="s">
        <v>2</v>
      </c>
      <c r="E22" s="10">
        <v>27</v>
      </c>
      <c r="F22" s="12">
        <v>6</v>
      </c>
      <c r="G22" s="12">
        <f t="shared" si="8"/>
        <v>21</v>
      </c>
      <c r="H22" s="26"/>
      <c r="I22" s="11">
        <v>27</v>
      </c>
      <c r="J22" s="12">
        <v>8</v>
      </c>
      <c r="K22" s="12">
        <f t="shared" si="9"/>
        <v>19</v>
      </c>
      <c r="L22" s="26"/>
      <c r="M22" s="11">
        <v>27</v>
      </c>
      <c r="N22" s="12">
        <v>23</v>
      </c>
      <c r="O22" s="12">
        <f t="shared" si="10"/>
        <v>4</v>
      </c>
      <c r="P22" s="26"/>
      <c r="Q22" s="11">
        <v>27</v>
      </c>
      <c r="R22" s="12">
        <v>22</v>
      </c>
      <c r="S22" s="12">
        <f t="shared" si="11"/>
        <v>5</v>
      </c>
      <c r="T22" s="26"/>
      <c r="U22" s="23"/>
      <c r="V22" s="9">
        <v>45</v>
      </c>
      <c r="W22" s="9">
        <v>74</v>
      </c>
    </row>
    <row r="23" spans="3:23" x14ac:dyDescent="0.2">
      <c r="C23" s="26"/>
      <c r="D23" s="10" t="s">
        <v>3</v>
      </c>
      <c r="E23" s="10">
        <v>18</v>
      </c>
      <c r="F23" s="12">
        <v>2</v>
      </c>
      <c r="G23" s="12">
        <f t="shared" si="8"/>
        <v>16</v>
      </c>
      <c r="H23" s="26"/>
      <c r="I23" s="11">
        <v>18</v>
      </c>
      <c r="J23" s="12">
        <v>3</v>
      </c>
      <c r="K23" s="12">
        <f t="shared" si="9"/>
        <v>15</v>
      </c>
      <c r="L23" s="26"/>
      <c r="M23" s="11">
        <v>18</v>
      </c>
      <c r="N23" s="12">
        <v>3</v>
      </c>
      <c r="O23" s="12">
        <f t="shared" si="10"/>
        <v>15</v>
      </c>
      <c r="P23" s="26"/>
      <c r="Q23" s="11">
        <v>18</v>
      </c>
      <c r="R23" s="12">
        <v>2</v>
      </c>
      <c r="S23" s="12">
        <f t="shared" si="11"/>
        <v>16</v>
      </c>
      <c r="T23" s="26"/>
      <c r="U23" s="23"/>
      <c r="V23" s="9">
        <v>86</v>
      </c>
      <c r="W23" s="9">
        <v>86</v>
      </c>
    </row>
    <row r="24" spans="3:23" x14ac:dyDescent="0.2">
      <c r="C24" s="26"/>
      <c r="D24" s="10" t="s">
        <v>4</v>
      </c>
      <c r="E24" s="10">
        <v>14</v>
      </c>
      <c r="F24" s="12">
        <v>6</v>
      </c>
      <c r="G24" s="12">
        <f t="shared" si="8"/>
        <v>8</v>
      </c>
      <c r="H24" s="26"/>
      <c r="I24" s="11">
        <v>14</v>
      </c>
      <c r="J24" s="12">
        <v>6</v>
      </c>
      <c r="K24" s="12">
        <f t="shared" si="9"/>
        <v>8</v>
      </c>
      <c r="L24" s="26"/>
      <c r="M24" s="11">
        <v>14</v>
      </c>
      <c r="N24" s="12">
        <v>8</v>
      </c>
      <c r="O24" s="12">
        <f t="shared" si="10"/>
        <v>6</v>
      </c>
      <c r="P24" s="26"/>
      <c r="Q24" s="11">
        <v>14</v>
      </c>
      <c r="R24" s="12">
        <v>9</v>
      </c>
      <c r="S24" s="12">
        <f t="shared" si="11"/>
        <v>5</v>
      </c>
      <c r="T24" s="26"/>
      <c r="U24" s="23"/>
      <c r="V24" s="9">
        <v>48</v>
      </c>
      <c r="W24" s="9">
        <v>57</v>
      </c>
    </row>
    <row r="25" spans="3:23" x14ac:dyDescent="0.2">
      <c r="C25" s="27"/>
      <c r="D25" s="13" t="s">
        <v>5</v>
      </c>
      <c r="E25" s="13">
        <v>29</v>
      </c>
      <c r="F25" s="15">
        <v>6</v>
      </c>
      <c r="G25" s="15">
        <f t="shared" si="8"/>
        <v>23</v>
      </c>
      <c r="H25" s="27"/>
      <c r="I25" s="14">
        <v>29</v>
      </c>
      <c r="J25" s="15">
        <v>10</v>
      </c>
      <c r="K25" s="15">
        <f t="shared" si="9"/>
        <v>19</v>
      </c>
      <c r="L25" s="27"/>
      <c r="M25" s="14">
        <v>29</v>
      </c>
      <c r="N25" s="15">
        <v>27</v>
      </c>
      <c r="O25" s="15">
        <f t="shared" si="10"/>
        <v>2</v>
      </c>
      <c r="P25" s="27"/>
      <c r="Q25" s="14">
        <v>29</v>
      </c>
      <c r="R25" s="15">
        <v>28</v>
      </c>
      <c r="S25" s="15">
        <f t="shared" si="11"/>
        <v>1</v>
      </c>
      <c r="T25" s="27"/>
      <c r="U25" s="24"/>
      <c r="V25" s="9">
        <v>39</v>
      </c>
      <c r="W25" s="9">
        <v>72</v>
      </c>
    </row>
    <row r="30" spans="3:23" x14ac:dyDescent="0.2">
      <c r="H30" s="37"/>
    </row>
    <row r="31" spans="3:23" x14ac:dyDescent="0.2">
      <c r="H31" s="37"/>
    </row>
    <row r="32" spans="3:23" x14ac:dyDescent="0.2">
      <c r="H32" s="37"/>
    </row>
    <row r="33" spans="8:8" x14ac:dyDescent="0.2">
      <c r="H33" s="37"/>
    </row>
    <row r="34" spans="8:8" x14ac:dyDescent="0.2">
      <c r="H34" s="37"/>
    </row>
    <row r="35" spans="8:8" x14ac:dyDescent="0.2">
      <c r="H35" s="37"/>
    </row>
    <row r="36" spans="8:8" x14ac:dyDescent="0.2">
      <c r="H36" s="37"/>
    </row>
  </sheetData>
  <mergeCells count="25">
    <mergeCell ref="C20:C25"/>
    <mergeCell ref="H20:H25"/>
    <mergeCell ref="L20:L25"/>
    <mergeCell ref="P20:P25"/>
    <mergeCell ref="T20:T25"/>
    <mergeCell ref="U20:U25"/>
    <mergeCell ref="C13:C18"/>
    <mergeCell ref="H13:H18"/>
    <mergeCell ref="L13:L18"/>
    <mergeCell ref="P13:P18"/>
    <mergeCell ref="T13:T18"/>
    <mergeCell ref="U13:U18"/>
    <mergeCell ref="U4:U5"/>
    <mergeCell ref="C6:C11"/>
    <mergeCell ref="H6:H11"/>
    <mergeCell ref="L6:L11"/>
    <mergeCell ref="P6:P11"/>
    <mergeCell ref="T6:T11"/>
    <mergeCell ref="U6:U11"/>
    <mergeCell ref="C4:C5"/>
    <mergeCell ref="D4:D5"/>
    <mergeCell ref="F4:H4"/>
    <mergeCell ref="I4:L4"/>
    <mergeCell ref="M4:P4"/>
    <mergeCell ref="Q4:T4"/>
  </mergeCells>
  <conditionalFormatting sqref="H6:H11 L6:L11 H13:H18 H20:H25 L13:L18 L20:L25 P6:P11 P13:P18 P20:P25 T6:U11 T13:U18 T20:U25">
    <cfRule type="cellIs" dxfId="3" priority="2" operator="lessThan">
      <formula>0.85</formula>
    </cfRule>
  </conditionalFormatting>
  <conditionalFormatting sqref="H6:H11 L6:L11 H13:H18 H20:H25 L13:L18 L20:L25 P6:P11 P13:P18 P20:P25 T6:U11 T13:U18 T20:U25">
    <cfRule type="cellIs" dxfId="2" priority="1" operator="greaterThan">
      <formula>0.85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4"/>
  <sheetViews>
    <sheetView topLeftCell="A4" workbookViewId="0">
      <selection activeCell="L17" sqref="L17"/>
    </sheetView>
  </sheetViews>
  <sheetFormatPr baseColWidth="10" defaultColWidth="10.7109375" defaultRowHeight="12.75" x14ac:dyDescent="0.2"/>
  <cols>
    <col min="1" max="2" width="10.7109375" style="9"/>
    <col min="3" max="3" width="11.42578125" style="9" customWidth="1"/>
    <col min="4" max="4" width="9.7109375" style="9" bestFit="1" customWidth="1"/>
    <col min="5" max="5" width="10.140625" style="9" bestFit="1" customWidth="1"/>
    <col min="6" max="6" width="8.42578125" style="9" customWidth="1"/>
    <col min="7" max="9" width="10.140625" style="9" customWidth="1"/>
    <col min="10" max="16384" width="10.7109375" style="9"/>
  </cols>
  <sheetData>
    <row r="3" spans="3:9" x14ac:dyDescent="0.2">
      <c r="F3" s="50" t="s">
        <v>22</v>
      </c>
      <c r="G3" s="51"/>
      <c r="H3" s="51"/>
      <c r="I3" s="52"/>
    </row>
    <row r="4" spans="3:9" s="1" customFormat="1" ht="12.75" customHeight="1" x14ac:dyDescent="0.2">
      <c r="C4" s="28" t="s">
        <v>18</v>
      </c>
      <c r="D4" s="33" t="s">
        <v>6</v>
      </c>
      <c r="E4" s="20"/>
      <c r="F4" s="38" t="s">
        <v>9</v>
      </c>
      <c r="G4" s="38" t="s">
        <v>10</v>
      </c>
      <c r="H4" s="38" t="s">
        <v>11</v>
      </c>
      <c r="I4" s="38" t="s">
        <v>12</v>
      </c>
    </row>
    <row r="5" spans="3:9" s="5" customFormat="1" ht="25.5" x14ac:dyDescent="0.25">
      <c r="C5" s="29"/>
      <c r="D5" s="34"/>
      <c r="E5" s="21" t="s">
        <v>8</v>
      </c>
      <c r="F5" s="39"/>
      <c r="G5" s="39"/>
      <c r="H5" s="39"/>
      <c r="I5" s="39"/>
    </row>
    <row r="6" spans="3:9" x14ac:dyDescent="0.2">
      <c r="C6" s="25" t="s">
        <v>13</v>
      </c>
      <c r="D6" s="6" t="s">
        <v>0</v>
      </c>
      <c r="E6" s="6">
        <v>19</v>
      </c>
      <c r="F6" s="41">
        <v>4.386784590023459</v>
      </c>
      <c r="G6" s="42">
        <v>3.1140338604588811</v>
      </c>
      <c r="H6" s="42">
        <v>1.4599280337070513</v>
      </c>
      <c r="I6" s="43">
        <v>1.7792692019889726</v>
      </c>
    </row>
    <row r="7" spans="3:9" x14ac:dyDescent="0.2">
      <c r="C7" s="26"/>
      <c r="D7" s="10" t="s">
        <v>1</v>
      </c>
      <c r="E7" s="10">
        <v>14</v>
      </c>
      <c r="F7" s="44">
        <v>5.070226135770608</v>
      </c>
      <c r="G7" s="45">
        <v>4.9915866295841527</v>
      </c>
      <c r="H7" s="45">
        <v>7.6197553553360757</v>
      </c>
      <c r="I7" s="46">
        <v>9.3926751616593229</v>
      </c>
    </row>
    <row r="8" spans="3:9" x14ac:dyDescent="0.2">
      <c r="C8" s="26"/>
      <c r="D8" s="10" t="s">
        <v>2</v>
      </c>
      <c r="E8" s="10">
        <v>27</v>
      </c>
      <c r="F8" s="44">
        <v>3.7676480757702127</v>
      </c>
      <c r="G8" s="45">
        <v>3.2601383401215203</v>
      </c>
      <c r="H8" s="45">
        <v>12.313528161524674</v>
      </c>
      <c r="I8" s="46">
        <v>11.585656505307762</v>
      </c>
    </row>
    <row r="9" spans="3:9" x14ac:dyDescent="0.2">
      <c r="C9" s="26"/>
      <c r="D9" s="10" t="s">
        <v>3</v>
      </c>
      <c r="E9" s="10">
        <v>10</v>
      </c>
      <c r="F9" s="44">
        <v>2.151033835354192</v>
      </c>
      <c r="G9" s="45">
        <v>2.7024891967021643</v>
      </c>
      <c r="H9" s="45">
        <v>3.308466094232688</v>
      </c>
      <c r="I9" s="46">
        <v>2.6303242039979566</v>
      </c>
    </row>
    <row r="10" spans="3:9" x14ac:dyDescent="0.2">
      <c r="C10" s="26"/>
      <c r="D10" s="10" t="s">
        <v>4</v>
      </c>
      <c r="E10" s="10">
        <v>14</v>
      </c>
      <c r="F10" s="44">
        <v>10.878178096411899</v>
      </c>
      <c r="G10" s="45">
        <v>9.5377302448475092</v>
      </c>
      <c r="H10" s="45">
        <v>17.287150765883929</v>
      </c>
      <c r="I10" s="46">
        <v>20.532437714536627</v>
      </c>
    </row>
    <row r="11" spans="3:9" x14ac:dyDescent="0.2">
      <c r="C11" s="27"/>
      <c r="D11" s="13" t="s">
        <v>5</v>
      </c>
      <c r="E11" s="13">
        <v>28</v>
      </c>
      <c r="F11" s="47">
        <v>3.4113079020062198</v>
      </c>
      <c r="G11" s="48">
        <v>2.6224738455893037</v>
      </c>
      <c r="H11" s="48">
        <v>13.755584100489575</v>
      </c>
      <c r="I11" s="49">
        <v>12.965780889712338</v>
      </c>
    </row>
    <row r="12" spans="3:9" x14ac:dyDescent="0.2">
      <c r="C12" s="55"/>
      <c r="D12" s="55"/>
      <c r="E12" s="55"/>
      <c r="F12" s="55"/>
      <c r="G12" s="55"/>
      <c r="H12" s="55"/>
      <c r="I12" s="55"/>
    </row>
    <row r="13" spans="3:9" x14ac:dyDescent="0.2">
      <c r="C13" s="25" t="s">
        <v>14</v>
      </c>
      <c r="D13" s="6" t="s">
        <v>0</v>
      </c>
      <c r="E13" s="6">
        <v>19</v>
      </c>
      <c r="F13" s="41">
        <v>2.9696407545561523</v>
      </c>
      <c r="G13" s="42">
        <v>2.465175279575317</v>
      </c>
      <c r="H13" s="42">
        <v>1.7389371378258092</v>
      </c>
      <c r="I13" s="43">
        <v>1.9163422839519964</v>
      </c>
    </row>
    <row r="14" spans="3:9" x14ac:dyDescent="0.2">
      <c r="C14" s="26"/>
      <c r="D14" s="10" t="s">
        <v>1</v>
      </c>
      <c r="E14" s="10">
        <v>14</v>
      </c>
      <c r="F14" s="44">
        <v>6.0707767346274979</v>
      </c>
      <c r="G14" s="45">
        <v>5.590006110748801</v>
      </c>
      <c r="H14" s="45">
        <v>10.761522453743309</v>
      </c>
      <c r="I14" s="46">
        <v>12.7992266887327</v>
      </c>
    </row>
    <row r="15" spans="3:9" x14ac:dyDescent="0.2">
      <c r="C15" s="26"/>
      <c r="D15" s="10" t="s">
        <v>2</v>
      </c>
      <c r="E15" s="10">
        <v>27</v>
      </c>
      <c r="F15" s="44">
        <v>3.5415961346966434</v>
      </c>
      <c r="G15" s="45">
        <v>2.7697974698650762</v>
      </c>
      <c r="H15" s="45">
        <v>11.913601220119322</v>
      </c>
      <c r="I15" s="46">
        <v>11.351459641403508</v>
      </c>
    </row>
    <row r="16" spans="3:9" x14ac:dyDescent="0.2">
      <c r="C16" s="26"/>
      <c r="D16" s="10" t="s">
        <v>3</v>
      </c>
      <c r="E16" s="10">
        <v>18</v>
      </c>
      <c r="F16" s="44">
        <v>2.0950548034040315</v>
      </c>
      <c r="G16" s="45">
        <v>1.8760983246528771</v>
      </c>
      <c r="H16" s="45">
        <v>1.305082420854867</v>
      </c>
      <c r="I16" s="46">
        <v>1.3393212253926008</v>
      </c>
    </row>
    <row r="17" spans="3:10" x14ac:dyDescent="0.2">
      <c r="C17" s="26"/>
      <c r="D17" s="10" t="s">
        <v>4</v>
      </c>
      <c r="E17" s="10">
        <v>14</v>
      </c>
      <c r="F17" s="44">
        <v>5.5472197988971521</v>
      </c>
      <c r="G17" s="45">
        <v>3.4342546730876831</v>
      </c>
      <c r="H17" s="45">
        <v>6.7872035807013802</v>
      </c>
      <c r="I17" s="46">
        <v>8.004704886972176</v>
      </c>
    </row>
    <row r="18" spans="3:10" x14ac:dyDescent="0.2">
      <c r="C18" s="27"/>
      <c r="D18" s="13" t="s">
        <v>5</v>
      </c>
      <c r="E18" s="13">
        <v>29</v>
      </c>
      <c r="F18" s="47">
        <v>2.3247990078348124</v>
      </c>
      <c r="G18" s="48">
        <v>2.6625765354562447</v>
      </c>
      <c r="H18" s="48">
        <v>12.034109244749928</v>
      </c>
      <c r="I18" s="49">
        <v>11.714464141036032</v>
      </c>
      <c r="J18" s="40"/>
    </row>
    <row r="19" spans="3:10" x14ac:dyDescent="0.2">
      <c r="C19" s="55"/>
      <c r="D19" s="55"/>
      <c r="E19" s="55"/>
      <c r="F19" s="55"/>
      <c r="G19" s="55"/>
      <c r="H19" s="55"/>
      <c r="I19" s="55"/>
    </row>
    <row r="20" spans="3:10" x14ac:dyDescent="0.2">
      <c r="C20" s="25" t="s">
        <v>15</v>
      </c>
      <c r="D20" s="6" t="s">
        <v>0</v>
      </c>
      <c r="E20" s="6">
        <v>19</v>
      </c>
      <c r="F20" s="41">
        <v>4.9491962356548793</v>
      </c>
      <c r="G20" s="42">
        <v>4.1947278789021292</v>
      </c>
      <c r="H20" s="42">
        <v>2.6648837356811503</v>
      </c>
      <c r="I20" s="43">
        <v>3.9575308309394699</v>
      </c>
    </row>
    <row r="21" spans="3:10" x14ac:dyDescent="0.2">
      <c r="C21" s="26"/>
      <c r="D21" s="10" t="s">
        <v>1</v>
      </c>
      <c r="E21" s="10">
        <v>14</v>
      </c>
      <c r="F21" s="44">
        <v>6.838323045424068</v>
      </c>
      <c r="G21" s="45">
        <v>7.4502026985789414</v>
      </c>
      <c r="H21" s="45">
        <v>7.7019751753901842</v>
      </c>
      <c r="I21" s="46">
        <v>10.407505663801876</v>
      </c>
    </row>
    <row r="22" spans="3:10" x14ac:dyDescent="0.2">
      <c r="C22" s="26"/>
      <c r="D22" s="10" t="s">
        <v>2</v>
      </c>
      <c r="E22" s="10">
        <v>27</v>
      </c>
      <c r="F22" s="44">
        <v>3.1574174623072944</v>
      </c>
      <c r="G22" s="45">
        <v>4.2486682016652368</v>
      </c>
      <c r="H22" s="45">
        <v>10.639978357840516</v>
      </c>
      <c r="I22" s="46">
        <v>9.5681947539233718</v>
      </c>
    </row>
    <row r="23" spans="3:10" x14ac:dyDescent="0.2">
      <c r="C23" s="26"/>
      <c r="D23" s="10" t="s">
        <v>3</v>
      </c>
      <c r="E23" s="10">
        <v>18</v>
      </c>
      <c r="F23" s="44">
        <v>2.6918611838891207</v>
      </c>
      <c r="G23" s="45">
        <v>2.9135137717673825</v>
      </c>
      <c r="H23" s="45">
        <v>2.3890588917683657</v>
      </c>
      <c r="I23" s="46">
        <v>1.7074351872043927</v>
      </c>
    </row>
    <row r="24" spans="3:10" x14ac:dyDescent="0.2">
      <c r="C24" s="26"/>
      <c r="D24" s="10" t="s">
        <v>4</v>
      </c>
      <c r="E24" s="10">
        <v>14</v>
      </c>
      <c r="F24" s="44">
        <v>6.0889462710994096</v>
      </c>
      <c r="G24" s="45">
        <v>4.9783565070316174</v>
      </c>
      <c r="H24" s="45">
        <v>8.2814008809805468</v>
      </c>
      <c r="I24" s="46">
        <v>10.051727814781065</v>
      </c>
    </row>
    <row r="25" spans="3:10" x14ac:dyDescent="0.2">
      <c r="C25" s="27"/>
      <c r="D25" s="13" t="s">
        <v>5</v>
      </c>
      <c r="E25" s="13">
        <v>29</v>
      </c>
      <c r="F25" s="47">
        <v>4.0997220828810841</v>
      </c>
      <c r="G25" s="48">
        <v>3.8318419529654175</v>
      </c>
      <c r="H25" s="48">
        <v>14.718177495687176</v>
      </c>
      <c r="I25" s="49">
        <v>13.513978554647219</v>
      </c>
    </row>
    <row r="26" spans="3:10" x14ac:dyDescent="0.2">
      <c r="C26" s="50" t="s">
        <v>23</v>
      </c>
      <c r="D26" s="51"/>
      <c r="E26" s="52"/>
      <c r="F26" s="53">
        <f>AVERAGE(F6:F25)</f>
        <v>4.4466517861449297</v>
      </c>
      <c r="G26" s="53">
        <f t="shared" ref="G26:I26" si="0">AVERAGE(G6:G25)</f>
        <v>4.0357595289777928</v>
      </c>
      <c r="H26" s="53">
        <f t="shared" si="0"/>
        <v>8.1489079503620303</v>
      </c>
      <c r="I26" s="53">
        <f t="shared" si="0"/>
        <v>8.6232241861105212</v>
      </c>
    </row>
    <row r="27" spans="3:10" ht="15" customHeight="1" x14ac:dyDescent="0.2">
      <c r="C27" s="50" t="s">
        <v>24</v>
      </c>
      <c r="D27" s="51"/>
      <c r="E27" s="52"/>
      <c r="F27" s="54">
        <f>COUNTIF(F6:F25,"&lt;=5")/COUNT(F6:F25)</f>
        <v>0.66666666666666663</v>
      </c>
      <c r="G27" s="54">
        <f>COUNTIF(G6:G25,"&lt;=5")/COUNT(G6:G25)</f>
        <v>0.83333333333333337</v>
      </c>
      <c r="H27" s="54">
        <f>COUNTIF(H6:H25,"&lt;=5")/COUNT(H6:H25)</f>
        <v>0.33333333333333331</v>
      </c>
      <c r="I27" s="54">
        <f>COUNTIF(I6:I25,"&lt;=5")/COUNT(I6:I25)</f>
        <v>0.33333333333333331</v>
      </c>
    </row>
    <row r="28" spans="3:10" ht="15" customHeight="1" x14ac:dyDescent="0.2">
      <c r="C28" s="50" t="s">
        <v>25</v>
      </c>
      <c r="D28" s="51"/>
      <c r="E28" s="52"/>
      <c r="F28" s="54">
        <f>COUNTIF(F7:F26,"&lt;=10")/COUNT(F7:F26)</f>
        <v>0.94444444444444442</v>
      </c>
      <c r="G28" s="54">
        <f>COUNTIF(G7:G26,"&lt;=10")/COUNT(G7:G26)</f>
        <v>1</v>
      </c>
      <c r="H28" s="54">
        <f>COUNTIF(H7:H26,"&lt;=10")/COUNT(H7:H26)</f>
        <v>0.55555555555555558</v>
      </c>
      <c r="I28" s="54">
        <f>COUNTIF(I7:I26,"&lt;=10")/COUNT(I7:I26)</f>
        <v>0.5</v>
      </c>
    </row>
    <row r="30" spans="3:10" x14ac:dyDescent="0.2">
      <c r="E30" s="12"/>
      <c r="F30" s="56"/>
      <c r="G30" s="56"/>
      <c r="H30" s="56"/>
      <c r="I30" s="56"/>
      <c r="J30" s="12"/>
    </row>
    <row r="31" spans="3:10" x14ac:dyDescent="0.2">
      <c r="E31" s="12"/>
      <c r="F31" s="56"/>
      <c r="G31" s="56"/>
      <c r="H31" s="56"/>
      <c r="I31" s="56"/>
      <c r="J31" s="12"/>
    </row>
    <row r="32" spans="3:10" x14ac:dyDescent="0.2">
      <c r="E32" s="12"/>
      <c r="F32" s="56"/>
      <c r="G32" s="56"/>
      <c r="H32" s="56"/>
      <c r="I32" s="56"/>
      <c r="J32" s="12"/>
    </row>
    <row r="33" spans="5:10" x14ac:dyDescent="0.2">
      <c r="E33" s="12"/>
      <c r="F33" s="12"/>
      <c r="G33" s="12"/>
      <c r="H33" s="12"/>
      <c r="I33" s="12"/>
      <c r="J33" s="12"/>
    </row>
    <row r="34" spans="5:10" x14ac:dyDescent="0.2">
      <c r="E34" s="12"/>
      <c r="F34" s="12"/>
      <c r="G34" s="12"/>
      <c r="H34" s="12"/>
      <c r="I34" s="12"/>
      <c r="J34" s="12"/>
    </row>
  </sheetData>
  <mergeCells count="13">
    <mergeCell ref="F3:I3"/>
    <mergeCell ref="C26:E26"/>
    <mergeCell ref="C27:E27"/>
    <mergeCell ref="C28:E28"/>
    <mergeCell ref="F4:F5"/>
    <mergeCell ref="G4:G5"/>
    <mergeCell ref="H4:H5"/>
    <mergeCell ref="I4:I5"/>
    <mergeCell ref="C20:C25"/>
    <mergeCell ref="C13:C18"/>
    <mergeCell ref="C6:C11"/>
    <mergeCell ref="C4:C5"/>
    <mergeCell ref="D4:D5"/>
  </mergeCells>
  <conditionalFormatting sqref="F6:I11 F20:I26 F13:I18">
    <cfRule type="cellIs" dxfId="1" priority="2" operator="lessThan">
      <formula>5</formula>
    </cfRule>
  </conditionalFormatting>
  <conditionalFormatting sqref="F4:I11 F20:I26 F13:I18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workbookViewId="0">
      <selection activeCell="G20" sqref="G20"/>
    </sheetView>
  </sheetViews>
  <sheetFormatPr baseColWidth="10" defaultRowHeight="15" x14ac:dyDescent="0.25"/>
  <cols>
    <col min="2" max="2" width="30" bestFit="1" customWidth="1"/>
    <col min="3" max="3" width="26.85546875" bestFit="1" customWidth="1"/>
    <col min="4" max="4" width="16.28515625" bestFit="1" customWidth="1"/>
  </cols>
  <sheetData>
    <row r="2" spans="2:4" x14ac:dyDescent="0.25">
      <c r="B2" s="57" t="s">
        <v>26</v>
      </c>
      <c r="C2" s="57" t="s">
        <v>27</v>
      </c>
      <c r="D2" s="57" t="s">
        <v>28</v>
      </c>
    </row>
    <row r="3" spans="2:4" x14ac:dyDescent="0.25">
      <c r="B3" s="58" t="s">
        <v>29</v>
      </c>
      <c r="C3" s="59" t="s">
        <v>30</v>
      </c>
      <c r="D3" s="59" t="s">
        <v>42</v>
      </c>
    </row>
    <row r="4" spans="2:4" x14ac:dyDescent="0.25">
      <c r="B4" s="60"/>
      <c r="C4" s="61" t="s">
        <v>31</v>
      </c>
      <c r="D4" s="59" t="s">
        <v>42</v>
      </c>
    </row>
    <row r="5" spans="2:4" x14ac:dyDescent="0.25">
      <c r="B5" s="60"/>
      <c r="C5" s="61" t="s">
        <v>32</v>
      </c>
      <c r="D5" s="61" t="s">
        <v>33</v>
      </c>
    </row>
    <row r="6" spans="2:4" x14ac:dyDescent="0.25">
      <c r="B6" s="60"/>
      <c r="C6" s="61" t="s">
        <v>34</v>
      </c>
      <c r="D6" s="61" t="s">
        <v>35</v>
      </c>
    </row>
    <row r="7" spans="2:4" x14ac:dyDescent="0.25">
      <c r="B7" s="60"/>
      <c r="C7" s="64" t="s">
        <v>44</v>
      </c>
      <c r="D7" s="61" t="s">
        <v>43</v>
      </c>
    </row>
    <row r="8" spans="2:4" x14ac:dyDescent="0.25">
      <c r="B8" s="60"/>
      <c r="C8" s="64" t="s">
        <v>45</v>
      </c>
      <c r="D8" s="61"/>
    </row>
    <row r="9" spans="2:4" x14ac:dyDescent="0.25">
      <c r="B9" s="60"/>
      <c r="C9" s="64" t="s">
        <v>46</v>
      </c>
      <c r="D9" s="61"/>
    </row>
    <row r="10" spans="2:4" x14ac:dyDescent="0.25">
      <c r="B10" s="62"/>
      <c r="C10" s="63"/>
      <c r="D10" s="63"/>
    </row>
    <row r="11" spans="2:4" x14ac:dyDescent="0.25">
      <c r="B11" s="58" t="s">
        <v>36</v>
      </c>
      <c r="C11" s="59" t="s">
        <v>37</v>
      </c>
      <c r="D11" s="59" t="s">
        <v>35</v>
      </c>
    </row>
    <row r="12" spans="2:4" x14ac:dyDescent="0.25">
      <c r="B12" s="60"/>
      <c r="C12" s="64">
        <v>1</v>
      </c>
      <c r="D12" s="61" t="s">
        <v>33</v>
      </c>
    </row>
    <row r="13" spans="2:4" x14ac:dyDescent="0.25">
      <c r="B13" s="62"/>
      <c r="C13" s="65"/>
      <c r="D13" s="63"/>
    </row>
    <row r="14" spans="2:4" x14ac:dyDescent="0.25">
      <c r="B14" s="58" t="s">
        <v>38</v>
      </c>
      <c r="C14" s="59">
        <v>4.9400000000000004</v>
      </c>
      <c r="D14" s="59" t="s">
        <v>33</v>
      </c>
    </row>
    <row r="15" spans="2:4" x14ac:dyDescent="0.25">
      <c r="B15" s="60"/>
      <c r="C15" s="61">
        <v>4.13</v>
      </c>
      <c r="D15" s="61" t="s">
        <v>39</v>
      </c>
    </row>
    <row r="16" spans="2:4" x14ac:dyDescent="0.25">
      <c r="B16" s="60"/>
      <c r="C16" s="61" t="s">
        <v>40</v>
      </c>
      <c r="D16" s="61" t="s">
        <v>41</v>
      </c>
    </row>
    <row r="17" spans="2:4" x14ac:dyDescent="0.25">
      <c r="B17" s="60"/>
      <c r="C17" s="61" t="s">
        <v>47</v>
      </c>
      <c r="D17" s="61" t="s">
        <v>43</v>
      </c>
    </row>
    <row r="18" spans="2:4" x14ac:dyDescent="0.25">
      <c r="B18" s="60"/>
      <c r="C18" s="61" t="s">
        <v>48</v>
      </c>
      <c r="D18" s="61"/>
    </row>
    <row r="19" spans="2:4" x14ac:dyDescent="0.25">
      <c r="B19" s="60"/>
      <c r="C19" s="61" t="s">
        <v>49</v>
      </c>
      <c r="D19" s="61"/>
    </row>
    <row r="20" spans="2:4" x14ac:dyDescent="0.25">
      <c r="B20" s="62"/>
      <c r="C20" s="63"/>
      <c r="D20" s="63"/>
    </row>
  </sheetData>
  <mergeCells count="3">
    <mergeCell ref="B3:B10"/>
    <mergeCell ref="B11:B13"/>
    <mergeCell ref="B14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GEH10</vt:lpstr>
      <vt:lpstr>GEH5</vt:lpstr>
      <vt:lpstr>PROMEDIO</vt:lpstr>
      <vt:lpstr>COMPARACION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</dc:creator>
  <cp:lastModifiedBy>UV</cp:lastModifiedBy>
  <dcterms:created xsi:type="dcterms:W3CDTF">2016-09-09T22:26:26Z</dcterms:created>
  <dcterms:modified xsi:type="dcterms:W3CDTF">2016-09-14T23:15:29Z</dcterms:modified>
</cp:coreProperties>
</file>