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2375" tabRatio="879"/>
  </bookViews>
  <sheets>
    <sheet name="test 1-5 cisco add-on" sheetId="43" r:id="rId1"/>
    <sheet name="test 5-12 ALL" sheetId="2" r:id="rId2"/>
    <sheet name="test 5-12 Tera (FLR ref)" sheetId="3" r:id="rId3"/>
    <sheet name="Sheet1" sheetId="33" r:id="rId4"/>
    <sheet name="TeraG_S_V (FLR) (abs nbr)" sheetId="40" r:id="rId5"/>
    <sheet name="Tera2_G_S_V (FLR) (abs nbr)" sheetId="41" r:id="rId6"/>
    <sheet name="TeraG_S_V (FLR -delta)" sheetId="39" r:id="rId7"/>
    <sheet name="Tera2_G_S_V (FLR -delta)" sheetId="42" r:id="rId8"/>
    <sheet name="Chart Tera - Complete (FLR ref)" sheetId="17" r:id="rId9"/>
    <sheet name="Chart Tera - CPU time (FLR ref)" sheetId="18" r:id="rId10"/>
    <sheet name="test 5-12 Pig (FLR ref)" sheetId="24" r:id="rId11"/>
    <sheet name="Chart Pig (FLR ref)" sheetId="16" r:id="rId12"/>
    <sheet name="DCM (FLR ref)" sheetId="5" r:id="rId13"/>
    <sheet name="kWH - TDP (FLR ref)" sheetId="19" r:id="rId14"/>
    <sheet name="All deltas (FLR ref)" sheetId="20" r:id="rId15"/>
    <sheet name="Chart Deltas (FLR ref)" sheetId="22" r:id="rId16"/>
    <sheet name="test 5-12 Tera (6NM ref)" sheetId="23" r:id="rId17"/>
    <sheet name="Chart Tera - Complete (6NM ref)" sheetId="27" r:id="rId18"/>
    <sheet name="Chart Tera - CPU time (6NM ref)" sheetId="28" r:id="rId19"/>
    <sheet name="test 5-12 Tera (6NM -order ch.)" sheetId="34" r:id="rId20"/>
    <sheet name="Chart Tera -Time (6NM Order ch)" sheetId="35" r:id="rId21"/>
    <sheet name="test 5-12 Pig (6NM ref)" sheetId="4" r:id="rId22"/>
    <sheet name="Chart Pig (6NM ref)" sheetId="29" r:id="rId23"/>
    <sheet name="test 5-12 Pig (6NM Order ch)" sheetId="36" r:id="rId24"/>
    <sheet name="Chart Pig (6NM -order ch.)" sheetId="38" r:id="rId25"/>
    <sheet name="DCM (6NM ref)" sheetId="25" r:id="rId26"/>
    <sheet name="kWH - TDP (6NM ref)" sheetId="30" r:id="rId27"/>
    <sheet name="All deltas (6NM ref)" sheetId="26" r:id="rId28"/>
    <sheet name="Chart Deltas (6NM)" sheetId="32" r:id="rId2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3" l="1"/>
  <c r="K12" i="43"/>
  <c r="M12" i="43" s="1"/>
  <c r="F12" i="43"/>
  <c r="E12" i="43"/>
  <c r="G12" i="43" s="1"/>
  <c r="L3" i="43"/>
  <c r="K3" i="43"/>
  <c r="M3" i="43" s="1"/>
  <c r="F3" i="43"/>
  <c r="E3" i="43"/>
  <c r="G3" i="43" s="1"/>
  <c r="B34" i="3" l="1"/>
  <c r="B33" i="3"/>
  <c r="B32" i="3"/>
  <c r="B26" i="3"/>
  <c r="B25" i="3"/>
  <c r="B24" i="3"/>
  <c r="E34" i="3"/>
  <c r="D34" i="3"/>
  <c r="E33" i="3"/>
  <c r="D33" i="3"/>
  <c r="E32" i="3"/>
  <c r="D32" i="3"/>
  <c r="C34" i="3"/>
  <c r="C33" i="3"/>
  <c r="C32" i="3"/>
  <c r="D26" i="3"/>
  <c r="D25" i="3"/>
  <c r="D24" i="3"/>
  <c r="E26" i="3"/>
  <c r="E25" i="3"/>
  <c r="E24" i="3"/>
  <c r="C26" i="3"/>
  <c r="C25" i="3"/>
  <c r="C24" i="3"/>
  <c r="B7" i="36" l="1"/>
  <c r="B5" i="36"/>
  <c r="B10" i="36" s="1"/>
  <c r="B4" i="36"/>
  <c r="B9" i="36" s="1"/>
  <c r="E8" i="36"/>
  <c r="D8" i="36"/>
  <c r="C8" i="36"/>
  <c r="E7" i="36"/>
  <c r="D7" i="36"/>
  <c r="C7" i="36"/>
  <c r="E5" i="36"/>
  <c r="E10" i="36" s="1"/>
  <c r="D5" i="36"/>
  <c r="D10" i="36" s="1"/>
  <c r="C5" i="36"/>
  <c r="C10" i="36" s="1"/>
  <c r="E4" i="36"/>
  <c r="E9" i="36" s="1"/>
  <c r="D4" i="36"/>
  <c r="D9" i="36" s="1"/>
  <c r="C4" i="36"/>
  <c r="C9" i="36" s="1"/>
  <c r="B33" i="34"/>
  <c r="B28" i="34"/>
  <c r="B27" i="34"/>
  <c r="B26" i="34"/>
  <c r="B23" i="34"/>
  <c r="B22" i="34"/>
  <c r="B21" i="34"/>
  <c r="B16" i="34"/>
  <c r="B14" i="34"/>
  <c r="B17" i="34" s="1"/>
  <c r="B11" i="34"/>
  <c r="B10" i="34"/>
  <c r="B9" i="34"/>
  <c r="B6" i="34"/>
  <c r="B5" i="34"/>
  <c r="B4" i="34"/>
  <c r="E34" i="34"/>
  <c r="D34" i="34"/>
  <c r="C34" i="34"/>
  <c r="E33" i="34"/>
  <c r="D33" i="34"/>
  <c r="C33" i="34"/>
  <c r="E28" i="34"/>
  <c r="D28" i="34"/>
  <c r="C28" i="34"/>
  <c r="E27" i="34"/>
  <c r="D27" i="34"/>
  <c r="C27" i="34"/>
  <c r="E26" i="34"/>
  <c r="D26" i="34"/>
  <c r="C26" i="34"/>
  <c r="E23" i="34"/>
  <c r="D23" i="34"/>
  <c r="C23" i="34"/>
  <c r="E22" i="34"/>
  <c r="D22" i="34"/>
  <c r="C22" i="34"/>
  <c r="E21" i="34"/>
  <c r="D21" i="34"/>
  <c r="C21" i="34"/>
  <c r="E16" i="34"/>
  <c r="D16" i="34"/>
  <c r="C16" i="34"/>
  <c r="E11" i="34"/>
  <c r="D11" i="34"/>
  <c r="C11" i="34"/>
  <c r="E10" i="34"/>
  <c r="D10" i="34"/>
  <c r="C10" i="34"/>
  <c r="E9" i="34"/>
  <c r="D9" i="34"/>
  <c r="D15" i="34" s="1"/>
  <c r="D18" i="34" s="1"/>
  <c r="C9" i="34"/>
  <c r="E6" i="34"/>
  <c r="D6" i="34"/>
  <c r="C6" i="34"/>
  <c r="E5" i="34"/>
  <c r="D5" i="34"/>
  <c r="C5" i="34"/>
  <c r="E4" i="34"/>
  <c r="E14" i="34" s="1"/>
  <c r="E17" i="34" s="1"/>
  <c r="D4" i="34"/>
  <c r="C4" i="34"/>
  <c r="B15" i="34" l="1"/>
  <c r="B18" i="34" s="1"/>
  <c r="B31" i="34"/>
  <c r="B35" i="34" s="1"/>
  <c r="C31" i="34"/>
  <c r="C35" i="34" s="1"/>
  <c r="D31" i="34"/>
  <c r="D35" i="34" s="1"/>
  <c r="E32" i="34"/>
  <c r="E36" i="34" s="1"/>
  <c r="B32" i="34"/>
  <c r="B36" i="34" s="1"/>
  <c r="E15" i="34"/>
  <c r="E18" i="34" s="1"/>
  <c r="E31" i="34"/>
  <c r="E35" i="34" s="1"/>
  <c r="C15" i="34"/>
  <c r="C18" i="34" s="1"/>
  <c r="C14" i="34"/>
  <c r="C17" i="34" s="1"/>
  <c r="C32" i="34"/>
  <c r="C36" i="34" s="1"/>
  <c r="D14" i="34"/>
  <c r="D17" i="34" s="1"/>
  <c r="D32" i="34"/>
  <c r="D36" i="34" s="1"/>
  <c r="F5" i="33"/>
  <c r="E5" i="33"/>
  <c r="E6" i="33" s="1"/>
  <c r="D5" i="33"/>
  <c r="C5" i="33"/>
  <c r="F6" i="33" l="1"/>
  <c r="C6" i="33"/>
  <c r="D6" i="33"/>
  <c r="B10" i="20"/>
  <c r="C10" i="20"/>
  <c r="D10" i="20"/>
  <c r="E10" i="20"/>
  <c r="F10" i="20"/>
  <c r="G10" i="20"/>
  <c r="H10" i="20"/>
  <c r="B11" i="20"/>
  <c r="C11" i="20"/>
  <c r="D11" i="20"/>
  <c r="E11" i="20"/>
  <c r="F11" i="20"/>
  <c r="G11" i="20"/>
  <c r="H11" i="20"/>
  <c r="B10" i="26"/>
  <c r="C10" i="26"/>
  <c r="D10" i="26"/>
  <c r="B11" i="26"/>
  <c r="C11" i="26"/>
  <c r="D11" i="26"/>
  <c r="B8" i="26"/>
  <c r="C8" i="26"/>
  <c r="D8" i="26"/>
  <c r="B9" i="26"/>
  <c r="C9" i="26"/>
  <c r="D9" i="26"/>
  <c r="B6" i="26"/>
  <c r="C6" i="26"/>
  <c r="D6" i="26"/>
  <c r="B7" i="26"/>
  <c r="C7" i="26"/>
  <c r="D7" i="26"/>
  <c r="B5" i="26"/>
  <c r="C5" i="26"/>
  <c r="D5" i="26"/>
  <c r="C7" i="25"/>
  <c r="D7" i="25"/>
  <c r="E7" i="25"/>
  <c r="B8" i="4"/>
  <c r="C8" i="4"/>
  <c r="D8" i="4"/>
  <c r="B34" i="23"/>
  <c r="C34" i="23"/>
  <c r="D34" i="23"/>
  <c r="H25" i="2"/>
  <c r="G25" i="2"/>
  <c r="F25" i="2"/>
  <c r="E4" i="26"/>
  <c r="D4" i="26"/>
  <c r="C4" i="26"/>
  <c r="B4" i="26"/>
  <c r="E5" i="25"/>
  <c r="D5" i="25"/>
  <c r="C5" i="25"/>
  <c r="F4" i="25"/>
  <c r="E4" i="25"/>
  <c r="D4" i="25"/>
  <c r="C4" i="25"/>
  <c r="F3" i="25"/>
  <c r="E3" i="25"/>
  <c r="D3" i="25"/>
  <c r="C3" i="25"/>
  <c r="I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I5" i="24"/>
  <c r="I10" i="24" s="1"/>
  <c r="H5" i="24"/>
  <c r="H10" i="24" s="1"/>
  <c r="G5" i="24"/>
  <c r="G10" i="24" s="1"/>
  <c r="F5" i="24"/>
  <c r="F10" i="24" s="1"/>
  <c r="E5" i="24"/>
  <c r="E10" i="24" s="1"/>
  <c r="D5" i="24"/>
  <c r="D10" i="24" s="1"/>
  <c r="C5" i="24"/>
  <c r="C10" i="24" s="1"/>
  <c r="B5" i="24"/>
  <c r="B10" i="24" s="1"/>
  <c r="I4" i="24"/>
  <c r="I9" i="24" s="1"/>
  <c r="H4" i="24"/>
  <c r="H9" i="24" s="1"/>
  <c r="G4" i="24"/>
  <c r="G9" i="24" s="1"/>
  <c r="F4" i="24"/>
  <c r="F9" i="24" s="1"/>
  <c r="E4" i="24"/>
  <c r="E9" i="24" s="1"/>
  <c r="D4" i="24"/>
  <c r="D9" i="24" s="1"/>
  <c r="C4" i="24"/>
  <c r="C9" i="24" s="1"/>
  <c r="B4" i="24"/>
  <c r="B9" i="24" s="1"/>
  <c r="D33" i="23"/>
  <c r="C33" i="23"/>
  <c r="B33" i="23"/>
  <c r="E28" i="23"/>
  <c r="D28" i="23"/>
  <c r="C28" i="23"/>
  <c r="B28" i="23"/>
  <c r="E27" i="23"/>
  <c r="D27" i="23"/>
  <c r="C27" i="23"/>
  <c r="B27" i="23"/>
  <c r="E26" i="23"/>
  <c r="D26" i="23"/>
  <c r="C26" i="23"/>
  <c r="B26" i="23"/>
  <c r="E23" i="23"/>
  <c r="D23" i="23"/>
  <c r="C23" i="23"/>
  <c r="B23" i="23"/>
  <c r="E22" i="23"/>
  <c r="D22" i="23"/>
  <c r="C22" i="23"/>
  <c r="B22" i="23"/>
  <c r="E21" i="23"/>
  <c r="D21" i="23"/>
  <c r="C21" i="23"/>
  <c r="B21" i="23"/>
  <c r="D16" i="23"/>
  <c r="C16" i="23"/>
  <c r="B16" i="23"/>
  <c r="E11" i="23"/>
  <c r="D11" i="23"/>
  <c r="C11" i="23"/>
  <c r="B11" i="23"/>
  <c r="E10" i="23"/>
  <c r="D10" i="23"/>
  <c r="C10" i="23"/>
  <c r="B10" i="23"/>
  <c r="E9" i="23"/>
  <c r="D9" i="23"/>
  <c r="C9" i="23"/>
  <c r="B9" i="23"/>
  <c r="E6" i="23"/>
  <c r="D6" i="23"/>
  <c r="C6" i="23"/>
  <c r="B6" i="23"/>
  <c r="E5" i="23"/>
  <c r="D5" i="23"/>
  <c r="C5" i="23"/>
  <c r="B5" i="23"/>
  <c r="E4" i="23"/>
  <c r="D4" i="23"/>
  <c r="C4" i="23"/>
  <c r="B4" i="23"/>
  <c r="B15" i="23" l="1"/>
  <c r="B18" i="23" s="1"/>
  <c r="B31" i="23"/>
  <c r="B35" i="23" s="1"/>
  <c r="C31" i="23"/>
  <c r="C35" i="23" s="1"/>
  <c r="D15" i="23"/>
  <c r="D18" i="23" s="1"/>
  <c r="D31" i="23"/>
  <c r="D35" i="23" s="1"/>
  <c r="C15" i="23"/>
  <c r="C18" i="23" s="1"/>
  <c r="E15" i="23"/>
  <c r="E18" i="23" s="1"/>
  <c r="E7" i="26" s="1"/>
  <c r="E31" i="23"/>
  <c r="E35" i="23" s="1"/>
  <c r="E8" i="26" s="1"/>
  <c r="B14" i="23"/>
  <c r="B17" i="23" s="1"/>
  <c r="B32" i="23"/>
  <c r="B36" i="23" s="1"/>
  <c r="C14" i="23"/>
  <c r="C17" i="23" s="1"/>
  <c r="C32" i="23"/>
  <c r="C36" i="23" s="1"/>
  <c r="D14" i="23"/>
  <c r="D17" i="23" s="1"/>
  <c r="D32" i="23"/>
  <c r="D36" i="23" s="1"/>
  <c r="E14" i="23"/>
  <c r="E17" i="23" s="1"/>
  <c r="E6" i="26" s="1"/>
  <c r="E32" i="23"/>
  <c r="E36" i="23" s="1"/>
  <c r="E9" i="26" s="1"/>
  <c r="I4" i="20" l="1"/>
  <c r="H4" i="20"/>
  <c r="J4" i="5"/>
  <c r="J3" i="5"/>
  <c r="I4" i="5"/>
  <c r="I3" i="5"/>
  <c r="D5" i="4"/>
  <c r="D10" i="4" s="1"/>
  <c r="D4" i="4"/>
  <c r="D9" i="4" s="1"/>
  <c r="H31" i="3"/>
  <c r="H30" i="3"/>
  <c r="H29" i="3"/>
  <c r="H23" i="3"/>
  <c r="H22" i="3"/>
  <c r="H21" i="3"/>
  <c r="H11" i="3"/>
  <c r="H10" i="3"/>
  <c r="H9" i="3"/>
  <c r="H6" i="3"/>
  <c r="H5" i="3"/>
  <c r="H4" i="3"/>
  <c r="J7" i="5"/>
  <c r="E5" i="4"/>
  <c r="E4" i="4"/>
  <c r="I40" i="3"/>
  <c r="I31" i="3"/>
  <c r="I30" i="3"/>
  <c r="I29" i="3"/>
  <c r="I23" i="3"/>
  <c r="I22" i="3"/>
  <c r="I21" i="3"/>
  <c r="I11" i="3"/>
  <c r="I10" i="3"/>
  <c r="I9" i="3"/>
  <c r="I6" i="3"/>
  <c r="I5" i="3"/>
  <c r="I4" i="3"/>
  <c r="H37" i="2"/>
  <c r="H30" i="2"/>
  <c r="H29" i="2"/>
  <c r="H28" i="2"/>
  <c r="H27" i="2"/>
  <c r="H23" i="2"/>
  <c r="H24" i="2" s="1"/>
  <c r="H5" i="20" s="1"/>
  <c r="I14" i="3" l="1"/>
  <c r="I17" i="3" s="1"/>
  <c r="I37" i="3"/>
  <c r="I41" i="3" s="1"/>
  <c r="I8" i="20" s="1"/>
  <c r="E9" i="4"/>
  <c r="E10" i="4"/>
  <c r="E11" i="26" s="1"/>
  <c r="I38" i="3"/>
  <c r="I42" i="3" s="1"/>
  <c r="I11" i="20"/>
  <c r="I15" i="3"/>
  <c r="I18" i="3" s="1"/>
  <c r="I6" i="20"/>
  <c r="I5" i="5"/>
  <c r="H39" i="3"/>
  <c r="H16" i="3"/>
  <c r="D7" i="4"/>
  <c r="H4" i="5"/>
  <c r="G4" i="5"/>
  <c r="F4" i="5"/>
  <c r="E4" i="5"/>
  <c r="D4" i="5"/>
  <c r="H3" i="5"/>
  <c r="G3" i="5"/>
  <c r="F3" i="5"/>
  <c r="E3" i="5"/>
  <c r="D3" i="5"/>
  <c r="C5" i="4"/>
  <c r="C10" i="4" s="1"/>
  <c r="C4" i="4"/>
  <c r="C9" i="4" s="1"/>
  <c r="B5" i="4"/>
  <c r="B10" i="4" s="1"/>
  <c r="B4" i="4"/>
  <c r="B9" i="4" s="1"/>
  <c r="G31" i="3"/>
  <c r="G30" i="3"/>
  <c r="G29" i="3"/>
  <c r="F31" i="3"/>
  <c r="F30" i="3"/>
  <c r="F29" i="3"/>
  <c r="E31" i="3"/>
  <c r="E30" i="3"/>
  <c r="E29" i="3"/>
  <c r="D31" i="3"/>
  <c r="D30" i="3"/>
  <c r="D29" i="3"/>
  <c r="C31" i="3"/>
  <c r="C30" i="3"/>
  <c r="C29" i="3"/>
  <c r="G23" i="3"/>
  <c r="G22" i="3"/>
  <c r="G21" i="3"/>
  <c r="F23" i="3"/>
  <c r="F22" i="3"/>
  <c r="F21" i="3"/>
  <c r="E23" i="3"/>
  <c r="E22" i="3"/>
  <c r="E21" i="3"/>
  <c r="D23" i="3"/>
  <c r="D22" i="3"/>
  <c r="D21" i="3"/>
  <c r="C23" i="3"/>
  <c r="C22" i="3"/>
  <c r="C21" i="3"/>
  <c r="G11" i="3"/>
  <c r="F11" i="3"/>
  <c r="E11" i="3"/>
  <c r="G10" i="3"/>
  <c r="F10" i="3"/>
  <c r="E10" i="3"/>
  <c r="D11" i="3"/>
  <c r="D10" i="3"/>
  <c r="C11" i="3"/>
  <c r="C10" i="3"/>
  <c r="H15" i="3"/>
  <c r="H18" i="3" s="1"/>
  <c r="G9" i="3"/>
  <c r="F9" i="3"/>
  <c r="E9" i="3"/>
  <c r="D9" i="3"/>
  <c r="C9" i="3"/>
  <c r="G6" i="3"/>
  <c r="G5" i="3"/>
  <c r="G4" i="3"/>
  <c r="F6" i="3"/>
  <c r="F5" i="3"/>
  <c r="F4" i="3"/>
  <c r="E6" i="3"/>
  <c r="E5" i="3"/>
  <c r="E4" i="3"/>
  <c r="D6" i="3"/>
  <c r="D5" i="3"/>
  <c r="D4" i="3"/>
  <c r="C6" i="3"/>
  <c r="C5" i="3"/>
  <c r="C4" i="3"/>
  <c r="C14" i="3" l="1"/>
  <c r="C17" i="3" s="1"/>
  <c r="E38" i="3"/>
  <c r="E42" i="3" s="1"/>
  <c r="I10" i="20"/>
  <c r="E10" i="26"/>
  <c r="C6" i="20"/>
  <c r="H7" i="20"/>
  <c r="C37" i="3"/>
  <c r="C41" i="3" s="1"/>
  <c r="I7" i="20"/>
  <c r="I9" i="20"/>
  <c r="E9" i="20"/>
  <c r="C38" i="3"/>
  <c r="C42" i="3" s="1"/>
  <c r="H37" i="3"/>
  <c r="H41" i="3" s="1"/>
  <c r="G15" i="3"/>
  <c r="G18" i="3" s="1"/>
  <c r="G38" i="3"/>
  <c r="G42" i="3" s="1"/>
  <c r="F38" i="3"/>
  <c r="F42" i="3" s="1"/>
  <c r="E14" i="3"/>
  <c r="E17" i="3" s="1"/>
  <c r="E37" i="3"/>
  <c r="E41" i="3" s="1"/>
  <c r="D38" i="3"/>
  <c r="D42" i="3" s="1"/>
  <c r="D37" i="3"/>
  <c r="D41" i="3" s="1"/>
  <c r="F15" i="3"/>
  <c r="F18" i="3" s="1"/>
  <c r="F37" i="3"/>
  <c r="F41" i="3" s="1"/>
  <c r="H38" i="3"/>
  <c r="H42" i="3" s="1"/>
  <c r="H14" i="3"/>
  <c r="H17" i="3" s="1"/>
  <c r="G37" i="3"/>
  <c r="G41" i="3" s="1"/>
  <c r="C15" i="3"/>
  <c r="C18" i="3" s="1"/>
  <c r="D14" i="3"/>
  <c r="D17" i="3" s="1"/>
  <c r="F14" i="3"/>
  <c r="F17" i="3" s="1"/>
  <c r="D15" i="3"/>
  <c r="D18" i="3" s="1"/>
  <c r="G14" i="3"/>
  <c r="G17" i="3" s="1"/>
  <c r="E15" i="3"/>
  <c r="E18" i="3" s="1"/>
  <c r="C27" i="2"/>
  <c r="C29" i="2"/>
  <c r="B30" i="2" s="1"/>
  <c r="I23" i="2"/>
  <c r="G23" i="2"/>
  <c r="F23" i="2"/>
  <c r="E23" i="2"/>
  <c r="E24" i="2" s="1"/>
  <c r="E5" i="20" s="1"/>
  <c r="D23" i="2"/>
  <c r="C23" i="2"/>
  <c r="I37" i="2"/>
  <c r="G37" i="2"/>
  <c r="F37" i="2"/>
  <c r="E37" i="2"/>
  <c r="D37" i="2"/>
  <c r="C37" i="2"/>
  <c r="E33" i="23" l="1"/>
  <c r="I25" i="2"/>
  <c r="E16" i="23"/>
  <c r="I7" i="24"/>
  <c r="F5" i="25"/>
  <c r="I16" i="3"/>
  <c r="I39" i="3"/>
  <c r="E7" i="4"/>
  <c r="J5" i="5"/>
  <c r="G9" i="20"/>
  <c r="F8" i="20"/>
  <c r="G7" i="20"/>
  <c r="D7" i="20"/>
  <c r="F7" i="20"/>
  <c r="H8" i="20"/>
  <c r="F9" i="20"/>
  <c r="H9" i="20"/>
  <c r="C9" i="20"/>
  <c r="D6" i="20"/>
  <c r="C7" i="20"/>
  <c r="E8" i="20"/>
  <c r="H6" i="20"/>
  <c r="E7" i="20"/>
  <c r="G6" i="20"/>
  <c r="F6" i="20"/>
  <c r="D8" i="20"/>
  <c r="D9" i="20"/>
  <c r="G8" i="20"/>
  <c r="E6" i="20"/>
  <c r="C8" i="20"/>
  <c r="F24" i="2"/>
  <c r="F5" i="20" s="1"/>
  <c r="D29" i="2"/>
  <c r="E29" i="2" s="1"/>
  <c r="F29" i="2" s="1"/>
  <c r="G29" i="2" s="1"/>
  <c r="I29" i="2" s="1"/>
  <c r="B24" i="2"/>
  <c r="B5" i="20" s="1"/>
  <c r="C24" i="2"/>
  <c r="C5" i="20" s="1"/>
  <c r="G24" i="2"/>
  <c r="G5" i="20" s="1"/>
  <c r="D24" i="2"/>
  <c r="D5" i="20" s="1"/>
  <c r="I24" i="2"/>
  <c r="H40" i="3" s="1"/>
  <c r="D27" i="2"/>
  <c r="E27" i="2" s="1"/>
  <c r="F27" i="2" s="1"/>
  <c r="G27" i="2" s="1"/>
  <c r="I27" i="2" s="1"/>
  <c r="B28" i="2"/>
  <c r="B4" i="20" s="1"/>
  <c r="H7" i="5"/>
  <c r="G40" i="3"/>
  <c r="G7" i="5"/>
  <c r="F40" i="3"/>
  <c r="E5" i="5"/>
  <c r="D39" i="3"/>
  <c r="D16" i="3"/>
  <c r="F5" i="5"/>
  <c r="E39" i="3"/>
  <c r="E16" i="3"/>
  <c r="G5" i="5"/>
  <c r="F39" i="3"/>
  <c r="B7" i="4"/>
  <c r="F16" i="3"/>
  <c r="C40" i="3"/>
  <c r="G39" i="3"/>
  <c r="C7" i="4"/>
  <c r="G16" i="3"/>
  <c r="H5" i="5"/>
  <c r="D5" i="5"/>
  <c r="C39" i="3"/>
  <c r="C16" i="3"/>
  <c r="C30" i="2"/>
  <c r="D30" i="2" s="1"/>
  <c r="E30" i="2" s="1"/>
  <c r="F30" i="2" s="1"/>
  <c r="G30" i="2" s="1"/>
  <c r="I30" i="2" s="1"/>
  <c r="H8" i="24" l="1"/>
  <c r="I5" i="20"/>
  <c r="E5" i="26"/>
  <c r="E8" i="4"/>
  <c r="E34" i="23"/>
  <c r="F7" i="25"/>
  <c r="I7" i="5"/>
  <c r="D7" i="5"/>
  <c r="E40" i="3"/>
  <c r="F7" i="5"/>
  <c r="D40" i="3"/>
  <c r="E7" i="5"/>
  <c r="C28" i="2" l="1"/>
  <c r="C3" i="5"/>
  <c r="C4" i="5"/>
  <c r="B31" i="3"/>
  <c r="B30" i="3"/>
  <c r="B29" i="3"/>
  <c r="B23" i="3"/>
  <c r="B22" i="3"/>
  <c r="B21" i="3"/>
  <c r="B11" i="3"/>
  <c r="B10" i="3"/>
  <c r="B9" i="3"/>
  <c r="B6" i="3"/>
  <c r="B5" i="3"/>
  <c r="B4" i="3"/>
  <c r="B23" i="2"/>
  <c r="D28" i="2" l="1"/>
  <c r="C4" i="20"/>
  <c r="C7" i="5"/>
  <c r="C5" i="5"/>
  <c r="B16" i="3"/>
  <c r="B39" i="3"/>
  <c r="B40" i="3"/>
  <c r="E28" i="2" l="1"/>
  <c r="D4" i="20"/>
  <c r="B14" i="3"/>
  <c r="B17" i="3" s="1"/>
  <c r="B15" i="3"/>
  <c r="B18" i="3" s="1"/>
  <c r="B38" i="3"/>
  <c r="B42" i="3" s="1"/>
  <c r="B37" i="3"/>
  <c r="B41" i="3" s="1"/>
  <c r="B8" i="20" l="1"/>
  <c r="B9" i="20"/>
  <c r="B7" i="20"/>
  <c r="B6" i="20"/>
  <c r="F28" i="2"/>
  <c r="E4" i="20"/>
  <c r="B37" i="2"/>
  <c r="G28" i="2" l="1"/>
  <c r="F4" i="20"/>
  <c r="I28" i="2" l="1"/>
  <c r="G4" i="20"/>
</calcChain>
</file>

<file path=xl/sharedStrings.xml><?xml version="1.0" encoding="utf-8"?>
<sst xmlns="http://schemas.openxmlformats.org/spreadsheetml/2006/main" count="454" uniqueCount="104">
  <si>
    <t>Results</t>
  </si>
  <si>
    <t>CPU</t>
  </si>
  <si>
    <t>E5-2690v2</t>
  </si>
  <si>
    <t>Power (W)</t>
  </si>
  <si>
    <t>Freq (GHZ)</t>
  </si>
  <si>
    <t>Turbo (+1 = +100MHz) max 1 core active</t>
  </si>
  <si>
    <t>+6</t>
  </si>
  <si>
    <t>Cores</t>
  </si>
  <si>
    <t>Hyper-Threading</t>
  </si>
  <si>
    <t>ON</t>
  </si>
  <si>
    <t>Data Nodes</t>
  </si>
  <si>
    <t>HDD</t>
  </si>
  <si>
    <t>test5</t>
  </si>
  <si>
    <t xml:space="preserve"> </t>
  </si>
  <si>
    <r>
      <t xml:space="preserve">(Cloudera) TeraGen - Time to Complete </t>
    </r>
    <r>
      <rPr>
        <b/>
        <sz val="11"/>
        <color theme="1"/>
        <rFont val="Calibri"/>
        <family val="2"/>
        <scheme val="minor"/>
      </rPr>
      <t>(MM)</t>
    </r>
  </si>
  <si>
    <r>
      <t xml:space="preserve">(Cloudera) TeraGen - CPU Time </t>
    </r>
    <r>
      <rPr>
        <b/>
        <sz val="11"/>
        <color theme="1"/>
        <rFont val="Calibri"/>
        <family val="2"/>
        <scheme val="minor"/>
      </rPr>
      <t>(HH)</t>
    </r>
  </si>
  <si>
    <r>
      <t xml:space="preserve">(Cloudera) TeraSort - Time to Complete </t>
    </r>
    <r>
      <rPr>
        <b/>
        <sz val="11"/>
        <color theme="1"/>
        <rFont val="Calibri"/>
        <family val="2"/>
        <scheme val="minor"/>
      </rPr>
      <t xml:space="preserve"> (MM)</t>
    </r>
  </si>
  <si>
    <r>
      <t xml:space="preserve">(Cloudera) TeraSort - CPU Time </t>
    </r>
    <r>
      <rPr>
        <b/>
        <sz val="11"/>
        <color theme="1"/>
        <rFont val="Calibri"/>
        <family val="2"/>
        <scheme val="minor"/>
      </rPr>
      <t xml:space="preserve"> (HH)</t>
    </r>
  </si>
  <si>
    <r>
      <t>(Cloudera) TeraValidate - CPU Time</t>
    </r>
    <r>
      <rPr>
        <b/>
        <sz val="11"/>
        <color theme="1"/>
        <rFont val="Calibri"/>
        <family val="2"/>
        <scheme val="minor"/>
      </rPr>
      <t xml:space="preserve"> (HH)</t>
    </r>
  </si>
  <si>
    <r>
      <t>(Cloudera) TeraGen 2 - Time to Complete</t>
    </r>
    <r>
      <rPr>
        <b/>
        <sz val="11"/>
        <color theme="1"/>
        <rFont val="Calibri"/>
        <family val="2"/>
        <scheme val="minor"/>
      </rPr>
      <t xml:space="preserve"> (MM)</t>
    </r>
  </si>
  <si>
    <r>
      <t>(Cloudera) TeraGen 2 - CPU Time</t>
    </r>
    <r>
      <rPr>
        <b/>
        <sz val="11"/>
        <color theme="1"/>
        <rFont val="Calibri"/>
        <family val="2"/>
        <scheme val="minor"/>
      </rPr>
      <t xml:space="preserve"> (HH)</t>
    </r>
  </si>
  <si>
    <r>
      <t xml:space="preserve">(Cloudera) TeraSort 2 - Time to Complete </t>
    </r>
    <r>
      <rPr>
        <b/>
        <sz val="11"/>
        <color theme="1"/>
        <rFont val="Calibri"/>
        <family val="2"/>
        <scheme val="minor"/>
      </rPr>
      <t xml:space="preserve"> (MM)</t>
    </r>
  </si>
  <si>
    <r>
      <t>(Cloudera) TeraSort 2 - CPU Time</t>
    </r>
    <r>
      <rPr>
        <b/>
        <sz val="11"/>
        <color theme="1"/>
        <rFont val="Calibri"/>
        <family val="2"/>
        <scheme val="minor"/>
      </rPr>
      <t xml:space="preserve"> (HH)</t>
    </r>
  </si>
  <si>
    <r>
      <t xml:space="preserve">(Cloudera) TeraValidate 2 - Time to Complete </t>
    </r>
    <r>
      <rPr>
        <b/>
        <sz val="11"/>
        <color theme="1"/>
        <rFont val="Calibri"/>
        <family val="2"/>
        <scheme val="minor"/>
      </rPr>
      <t xml:space="preserve"> (MM)</t>
    </r>
  </si>
  <si>
    <r>
      <t>(Cloudera) TeraValidate 2 - CPU Time</t>
    </r>
    <r>
      <rPr>
        <b/>
        <sz val="11"/>
        <color theme="1"/>
        <rFont val="Calibri"/>
        <family val="2"/>
        <scheme val="minor"/>
      </rPr>
      <t xml:space="preserve"> (HH)</t>
    </r>
  </si>
  <si>
    <r>
      <t xml:space="preserve">(Cloudera) PigLatin:WordCount - Time to Complete  </t>
    </r>
    <r>
      <rPr>
        <b/>
        <sz val="11"/>
        <color theme="1"/>
        <rFont val="Calibri"/>
        <family val="2"/>
        <scheme val="minor"/>
      </rPr>
      <t>(MM)</t>
    </r>
  </si>
  <si>
    <r>
      <t>(Cloudera) PigLatin:WordCount - CPU Time</t>
    </r>
    <r>
      <rPr>
        <b/>
        <sz val="11"/>
        <color theme="1"/>
        <rFont val="Calibri"/>
        <family val="2"/>
        <scheme val="minor"/>
      </rPr>
      <t xml:space="preserve"> (HH)</t>
    </r>
  </si>
  <si>
    <t>kWh</t>
  </si>
  <si>
    <t>Tera - Total CPU time (HH)</t>
  </si>
  <si>
    <t>Tera 2 - Total CPU time (HH)</t>
  </si>
  <si>
    <t>Delta Tera - Total CPU time (%)</t>
  </si>
  <si>
    <t>Delta Tera - Total Time to Complete (%)</t>
  </si>
  <si>
    <t>Delta Tera 2- Total Time to Complete (%)</t>
  </si>
  <si>
    <t>Parameter</t>
  </si>
  <si>
    <t>Average (W)</t>
  </si>
  <si>
    <t>average power used during the test period</t>
  </si>
  <si>
    <t>Duration test (h)</t>
  </si>
  <si>
    <t>total duration it took to run the test</t>
  </si>
  <si>
    <t xml:space="preserve">Energy needed to run the test (obtained by [Average (W) * Duration test (h)]/1000 = kWh) </t>
  </si>
  <si>
    <t>CPU TDP (W)</t>
  </si>
  <si>
    <t>TDP of the used CPU</t>
  </si>
  <si>
    <t>Delta Energy (%)</t>
  </si>
  <si>
    <r>
      <t xml:space="preserve">(Cloudera) TeraValidate - Time to Complete </t>
    </r>
    <r>
      <rPr>
        <b/>
        <sz val="11"/>
        <color theme="1"/>
        <rFont val="Calibri"/>
        <family val="2"/>
        <scheme val="minor"/>
      </rPr>
      <t xml:space="preserve"> (MM)</t>
    </r>
  </si>
  <si>
    <r>
      <t>yarn.nodemanager.resource.cpu-vcores</t>
    </r>
    <r>
      <rPr>
        <sz val="11"/>
        <color theme="1"/>
        <rFont val="Intel Clear"/>
        <family val="2"/>
      </rPr>
      <t xml:space="preserve"> (default)</t>
    </r>
  </si>
  <si>
    <t>Average Power (W)</t>
  </si>
  <si>
    <t>Time (h)</t>
  </si>
  <si>
    <t>Energy (kWh)</t>
  </si>
  <si>
    <t>Delta WordCount - Time to Complete  (%)</t>
  </si>
  <si>
    <t>Delta WordCount - CPU Time (%)</t>
  </si>
  <si>
    <t>kWh Delta (%)</t>
  </si>
  <si>
    <t>Delta Tera 2 - Total CPU time (%)</t>
  </si>
  <si>
    <t>Recommended Customer Pricing ($)</t>
  </si>
  <si>
    <t>Delta RCP (%)</t>
  </si>
  <si>
    <t>Delta System pricing (%)</t>
  </si>
  <si>
    <t>System pricing ($)</t>
  </si>
  <si>
    <t>test6</t>
  </si>
  <si>
    <t>test7</t>
  </si>
  <si>
    <t>test8</t>
  </si>
  <si>
    <t>test9</t>
  </si>
  <si>
    <t>test10</t>
  </si>
  <si>
    <t>test11</t>
  </si>
  <si>
    <t>E5-2690v2 (FLR)</t>
  </si>
  <si>
    <t>E5-2690v2 (HT-off)</t>
  </si>
  <si>
    <t>E5-2690v2 (1Gb)</t>
  </si>
  <si>
    <t>E5-2690v2 (5ND)</t>
  </si>
  <si>
    <t>E5-2690v2 (4ND)</t>
  </si>
  <si>
    <t>E5-2690v2 (12HDDs)</t>
  </si>
  <si>
    <t xml:space="preserve">Line rate </t>
  </si>
  <si>
    <t>5Gb/s</t>
  </si>
  <si>
    <t>FLR</t>
  </si>
  <si>
    <r>
      <t xml:space="preserve">(Cloudera) TeraGen - CPU Time </t>
    </r>
    <r>
      <rPr>
        <b/>
        <sz val="9"/>
        <color theme="1"/>
        <rFont val="Calibri"/>
        <family val="2"/>
        <scheme val="minor"/>
      </rPr>
      <t>(HH)</t>
    </r>
  </si>
  <si>
    <r>
      <t xml:space="preserve">(Cloudera) TeraSort - CPU Time </t>
    </r>
    <r>
      <rPr>
        <b/>
        <sz val="9"/>
        <color theme="1"/>
        <rFont val="Calibri"/>
        <family val="2"/>
        <scheme val="minor"/>
      </rPr>
      <t xml:space="preserve"> (HH)</t>
    </r>
  </si>
  <si>
    <r>
      <t>(Cloudera) TeraValidate - CPU Time</t>
    </r>
    <r>
      <rPr>
        <b/>
        <sz val="9"/>
        <color theme="1"/>
        <rFont val="Calibri"/>
        <family val="2"/>
        <scheme val="minor"/>
      </rPr>
      <t xml:space="preserve"> (HH)</t>
    </r>
  </si>
  <si>
    <r>
      <t>(Cloudera) TeraGen 2 - CPU Time</t>
    </r>
    <r>
      <rPr>
        <b/>
        <sz val="9"/>
        <color theme="1"/>
        <rFont val="Calibri"/>
        <family val="2"/>
        <scheme val="minor"/>
      </rPr>
      <t xml:space="preserve"> (HH)</t>
    </r>
  </si>
  <si>
    <r>
      <t>(Cloudera) TeraSort 2 - CPU Time</t>
    </r>
    <r>
      <rPr>
        <b/>
        <sz val="9"/>
        <color theme="1"/>
        <rFont val="Calibri"/>
        <family val="2"/>
        <scheme val="minor"/>
      </rPr>
      <t xml:space="preserve"> (HH)</t>
    </r>
  </si>
  <si>
    <r>
      <t>(Cloudera) TeraValidate 2 - CPU Time</t>
    </r>
    <r>
      <rPr>
        <b/>
        <sz val="9"/>
        <color theme="1"/>
        <rFont val="Calibri"/>
        <family val="2"/>
        <scheme val="minor"/>
      </rPr>
      <t xml:space="preserve"> (HH)</t>
    </r>
  </si>
  <si>
    <r>
      <t xml:space="preserve">(Cloudera) TeraGen - Time to Complete </t>
    </r>
    <r>
      <rPr>
        <b/>
        <sz val="9"/>
        <color theme="1"/>
        <rFont val="Calibri"/>
        <family val="2"/>
        <scheme val="minor"/>
      </rPr>
      <t>(MM)</t>
    </r>
  </si>
  <si>
    <r>
      <t xml:space="preserve">(Cloudera) TeraSort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</si>
  <si>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(Cloudera) TeraValidate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</si>
  <si>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>(Cloudera) TeraGen 2 - Time to Complete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</si>
  <si>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(Cloudera) TeraSort 2 -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</si>
  <si>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(Cloudera) TeraValidate 2 -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</si>
  <si>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Tera - Total Time to Complete </t>
    </r>
    <r>
      <rPr>
        <b/>
        <sz val="9"/>
        <color theme="1"/>
        <rFont val="Calibri"/>
        <family val="2"/>
        <scheme val="minor"/>
      </rPr>
      <t>(MM)</t>
    </r>
  </si>
  <si>
    <r>
      <t xml:space="preserve">Tera 2 - Total Time to Complete </t>
    </r>
    <r>
      <rPr>
        <b/>
        <sz val="9"/>
        <color theme="1"/>
        <rFont val="Calibri"/>
        <family val="2"/>
        <scheme val="minor"/>
      </rPr>
      <t>(MM)</t>
    </r>
  </si>
  <si>
    <r>
      <t xml:space="preserve">(Cloudera) PigLatin:WordCount - Time to Complete  </t>
    </r>
    <r>
      <rPr>
        <b/>
        <sz val="9"/>
        <color theme="1"/>
        <rFont val="Calibri"/>
        <family val="2"/>
        <scheme val="minor"/>
      </rPr>
      <t>(MM)</t>
    </r>
  </si>
  <si>
    <r>
      <t>(Cloudera) PigLatin:WordCount - CPU Time</t>
    </r>
    <r>
      <rPr>
        <b/>
        <sz val="9"/>
        <color theme="1"/>
        <rFont val="Calibri"/>
        <family val="2"/>
        <scheme val="minor"/>
      </rPr>
      <t xml:space="preserve"> (HH)</t>
    </r>
  </si>
  <si>
    <t>E5-2690v2 (5Gb/s)</t>
  </si>
  <si>
    <t>E5-2690v2 (6NM)</t>
  </si>
  <si>
    <t># of Nodemanager</t>
  </si>
  <si>
    <t>test12</t>
  </si>
  <si>
    <t>Delta Energy (%) - 6NM</t>
  </si>
  <si>
    <t>N/A</t>
  </si>
  <si>
    <r>
      <t xml:space="preserve">Delta TeraGen - Time to Complete </t>
    </r>
    <r>
      <rPr>
        <b/>
        <sz val="9"/>
        <color theme="1"/>
        <rFont val="Calibri"/>
        <family val="2"/>
        <scheme val="minor"/>
      </rPr>
      <t>(MM)</t>
    </r>
  </si>
  <si>
    <r>
      <t xml:space="preserve">Delta TeraValidate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</si>
  <si>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Delta TeraSort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</si>
  <si>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Delta TeraGen 2 - Time to Complete </t>
    </r>
    <r>
      <rPr>
        <b/>
        <sz val="9"/>
        <color theme="1"/>
        <rFont val="Calibri"/>
        <family val="2"/>
        <scheme val="minor"/>
      </rPr>
      <t>(MM)</t>
    </r>
  </si>
  <si>
    <r>
      <t xml:space="preserve">Delta TeraSort 2 -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</si>
  <si>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r>
      <t xml:space="preserve">Delta TeraValidate 2 - Time to Complete </t>
    </r>
    <r>
      <rPr>
        <b/>
        <sz val="9"/>
        <color theme="1"/>
        <rFont val="Calibri"/>
        <family val="2"/>
        <scheme val="minor"/>
      </rPr>
      <t xml:space="preserve"> (MM)</t>
    </r>
  </si>
  <si>
    <t>teragen</t>
  </si>
  <si>
    <t>max</t>
  </si>
  <si>
    <t>min</t>
  </si>
  <si>
    <t>% diff</t>
  </si>
  <si>
    <t>terasort</t>
  </si>
  <si>
    <t>set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</si>
</sst>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Intel Clear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49" fontId="0" fillId="2" borderId="0" xfId="0" applyNumberFormat="1" applyFill="1"/>
    <xf numFmtId="46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2" fillId="3" borderId="1" xfId="0" applyFont="1" applyFill="1" applyBorder="1"/>
    <xf numFmtId="0" fontId="0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0" fillId="3" borderId="0" xfId="0" applyFill="1"/>
    <xf numFmtId="1" fontId="0" fillId="4" borderId="1" xfId="0" applyNumberFormat="1" applyFill="1" applyBorder="1" applyAlignment="1">
      <alignment horizontal="center"/>
    </xf>
    <xf numFmtId="2" fontId="4" fillId="0" borderId="0" xfId="0" applyNumberFormat="1" applyFont="1" applyAlignment="1">
      <alignment wrapText="1"/>
    </xf>
    <xf numFmtId="10" fontId="0" fillId="0" borderId="0" xfId="0" applyNumberFormat="1"/>
    <xf numFmtId="0" fontId="0" fillId="0" borderId="0" xfId="0" applyFont="1" applyFill="1"/>
    <xf numFmtId="0" fontId="0" fillId="3" borderId="0" xfId="0" applyFill="1" applyBorder="1"/>
    <xf numFmtId="0" fontId="0" fillId="3" borderId="0" xfId="0" applyFont="1" applyFill="1" applyBorder="1"/>
    <xf numFmtId="0" fontId="0" fillId="6" borderId="0" xfId="0" applyFill="1"/>
    <xf numFmtId="0" fontId="0" fillId="0" borderId="0" xfId="0" applyFill="1" applyBorder="1" applyAlignment="1">
      <alignment horizontal="right" vertical="top"/>
    </xf>
    <xf numFmtId="10" fontId="0" fillId="0" borderId="0" xfId="0" applyNumberFormat="1" applyBorder="1" applyAlignment="1">
      <alignment horizontal="right" vertical="top"/>
    </xf>
    <xf numFmtId="0" fontId="0" fillId="0" borderId="0" xfId="0" applyNumberFormat="1" applyBorder="1" applyAlignment="1">
      <alignment horizontal="right" vertical="top"/>
    </xf>
    <xf numFmtId="10" fontId="4" fillId="0" borderId="0" xfId="0" applyNumberFormat="1" applyFont="1"/>
    <xf numFmtId="49" fontId="4" fillId="3" borderId="0" xfId="0" applyNumberFormat="1" applyFont="1" applyFill="1"/>
    <xf numFmtId="49" fontId="0" fillId="3" borderId="1" xfId="0" applyNumberFormat="1" applyFill="1" applyBorder="1"/>
    <xf numFmtId="49" fontId="4" fillId="2" borderId="0" xfId="0" applyNumberFormat="1" applyFont="1" applyFill="1"/>
    <xf numFmtId="0" fontId="4" fillId="2" borderId="0" xfId="0" applyFont="1" applyFill="1"/>
    <xf numFmtId="0" fontId="4" fillId="0" borderId="0" xfId="0" applyFont="1" applyAlignment="1">
      <alignment horizontal="left" vertical="center"/>
    </xf>
    <xf numFmtId="2" fontId="4" fillId="0" borderId="0" xfId="0" applyNumberFormat="1" applyFont="1"/>
    <xf numFmtId="0" fontId="4" fillId="2" borderId="0" xfId="0" applyFont="1" applyFill="1" applyAlignment="1">
      <alignment horizontal="left" vertical="center"/>
    </xf>
    <xf numFmtId="0" fontId="4" fillId="5" borderId="0" xfId="0" applyFont="1" applyFill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0.xml"/><Relationship Id="rId26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5" Type="http://schemas.openxmlformats.org/officeDocument/2006/relationships/chartsheet" Target="chartsheets/sheet14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worksheet" Target="worksheets/sheet9.xml"/><Relationship Id="rId29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1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3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worksheet" Target="worksheets/sheet10.xml"/><Relationship Id="rId27" Type="http://schemas.openxmlformats.org/officeDocument/2006/relationships/chartsheet" Target="chartsheets/sheet15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TeraGen, TeraSort Minutes </a:t>
            </a:r>
            <a:r>
              <a:rPr lang="en-US" sz="1600" b="1" i="0" u="none" strike="noStrike" baseline="0">
                <a:effectLst/>
              </a:rPr>
              <a:t>(10Bil. rows)</a:t>
            </a:r>
            <a:r>
              <a:rPr lang="en-US" baseline="0"/>
              <a:t>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1Gb versus 10Gb (FLR)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(Less is better)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 </a:t>
            </a:r>
            <a:r>
              <a:rPr lang="en-US" sz="105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5-12 Tera (FLR ref)'!$C$20</c:f>
              <c:strCache>
                <c:ptCount val="1"/>
                <c:pt idx="0">
                  <c:v>E5-2690v2 (FLR)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ref)'!$A$21:$A$22</c:f>
              <c:strCache>
                <c:ptCount val="2"/>
                <c:pt idx="0">
                  <c:v>(Cloudera) TeraGen - Time to Complete (MM)</c:v>
                </c:pt>
                <c:pt idx="1">
                  <c:v>(Cloudera) TeraSort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ref)'!$A$21:$A$26</c15:sqref>
                  </c15:fullRef>
                </c:ext>
              </c:extLst>
            </c:strRef>
          </c:cat>
          <c:val>
            <c:numRef>
              <c:f>'test 5-12 Tera (FLR ref)'!$C$21:$C$22</c:f>
              <c:numCache>
                <c:formatCode>0.00</c:formatCode>
                <c:ptCount val="2"/>
                <c:pt idx="0">
                  <c:v>7.1</c:v>
                </c:pt>
                <c:pt idx="1">
                  <c:v>17.97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ref)'!$C$21:$C$26</c15:sqref>
                  </c15:fullRef>
                </c:ext>
              </c:extLst>
            </c:numRef>
          </c:val>
        </c:ser>
        <c:ser>
          <c:idx val="3"/>
          <c:order val="1"/>
          <c:tx>
            <c:strRef>
              <c:f>'test 5-12 Tera (FLR ref)'!$E$20</c:f>
              <c:strCache>
                <c:ptCount val="1"/>
                <c:pt idx="0">
                  <c:v>E5-2690v2 (1Gb)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ref)'!$A$21:$A$22</c:f>
              <c:strCache>
                <c:ptCount val="2"/>
                <c:pt idx="0">
                  <c:v>(Cloudera) TeraGen - Time to Complete (MM)</c:v>
                </c:pt>
                <c:pt idx="1">
                  <c:v>(Cloudera) TeraSort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ref)'!$A$21:$A$26</c15:sqref>
                  </c15:fullRef>
                </c:ext>
              </c:extLst>
            </c:strRef>
          </c:cat>
          <c:val>
            <c:numRef>
              <c:f>'test 5-12 Tera (FLR ref)'!$E$21:$E$22</c:f>
              <c:numCache>
                <c:formatCode>0.00</c:formatCode>
                <c:ptCount val="2"/>
                <c:pt idx="0">
                  <c:v>50.17</c:v>
                </c:pt>
                <c:pt idx="1">
                  <c:v>21.53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ref)'!$E$21:$E$26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113408"/>
        <c:axId val="58123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ref)'!$B$20</c15:sqref>
                        </c15:formulaRef>
                      </c:ext>
                    </c:extLst>
                    <c:strCache>
                      <c:ptCount val="1"/>
                      <c:pt idx="0">
                        <c:v>E5-2690v2 (5Gb/s)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ref)'!$A$21:$A$26</c15:sqref>
                        </c15:fullRef>
                        <c15:formulaRef>
                          <c15:sqref>'test 5-12 Tera (FLR ref)'!$A$21:$A$22</c15:sqref>
                        </c15:formulaRef>
                      </c:ext>
                    </c:extLst>
                    <c:strCache>
                      <c:ptCount val="2"/>
                      <c:pt idx="0">
                        <c:v>(Cloudera) TeraGen - Time to Complete (MM)</c:v>
                      </c:pt>
                      <c:pt idx="1">
                        <c:v>(Cloudera) TeraSort - Time to Complete 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ref)'!$B$21:$B$26</c15:sqref>
                        </c15:fullRef>
                        <c15:formulaRef>
                          <c15:sqref>'test 5-12 Tera (FLR ref)'!$B$21:$B$22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13</c:v>
                      </c:pt>
                      <c:pt idx="1">
                        <c:v>18.8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(FLR ref)'!$D$20</c15:sqref>
                        </c15:formulaRef>
                      </c:ext>
                    </c:extLst>
                    <c:strCache>
                      <c:ptCount val="1"/>
                      <c:pt idx="0">
                        <c:v>E5-2690v2 (HT-off)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ref)'!$A$21:$A$26</c15:sqref>
                        </c15:fullRef>
                        <c15:formulaRef>
                          <c15:sqref>'test 5-12 Tera (FLR ref)'!$A$21:$A$22</c15:sqref>
                        </c15:formulaRef>
                      </c:ext>
                    </c:extLst>
                    <c:strCache>
                      <c:ptCount val="2"/>
                      <c:pt idx="0">
                        <c:v>(Cloudera) TeraGen - Time to Complete (MM)</c:v>
                      </c:pt>
                      <c:pt idx="1">
                        <c:v>(Cloudera) TeraSort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ref)'!$D$21:$D$26</c15:sqref>
                        </c15:fullRef>
                        <c15:formulaRef>
                          <c15:sqref>'test 5-12 Tera (FLR ref)'!$D$21:$D$22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7.67</c:v>
                      </c:pt>
                      <c:pt idx="1">
                        <c:v>22.33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1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392"/>
        <c:crosses val="autoZero"/>
        <c:auto val="1"/>
        <c:lblAlgn val="ctr"/>
        <c:lblOffset val="100"/>
        <c:noMultiLvlLbl val="0"/>
      </c:catAx>
      <c:valAx>
        <c:axId val="581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Tera - Time to complete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'test 5-12 Tera (6NM ref)'!$A$35</c:f>
              <c:strCache>
                <c:ptCount val="1"/>
                <c:pt idx="0">
                  <c:v>Delta Tera 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ref)'!$B$30:$C$30,'test 5-12 Tera (6NM ref)'!$E$30)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ref)'!$B$30:$E$30</c15:sqref>
                  </c15:fullRef>
                </c:ext>
              </c:extLst>
            </c:strRef>
          </c:cat>
          <c:val>
            <c:numRef>
              <c:f>('test 5-12 Tera (6NM ref)'!$B$35:$C$35,'test 5-12 Tera (6NM ref)'!$E$35)</c:f>
              <c:numCache>
                <c:formatCode>0.00%</c:formatCode>
                <c:ptCount val="3"/>
                <c:pt idx="0">
                  <c:v>0.15888650963597395</c:v>
                </c:pt>
                <c:pt idx="1">
                  <c:v>0.41584582441113493</c:v>
                </c:pt>
                <c:pt idx="2">
                  <c:v>2.7837259100642386E-2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ref)'!$B$35:$E$35</c15:sqref>
                  </c15:fullRef>
                </c:ext>
              </c:extLst>
            </c:numRef>
          </c:val>
        </c:ser>
        <c:ser>
          <c:idx val="5"/>
          <c:order val="2"/>
          <c:tx>
            <c:strRef>
              <c:f>'test 5-12 Tera (6NM ref)'!$A$36</c:f>
              <c:strCache>
                <c:ptCount val="1"/>
                <c:pt idx="0">
                  <c:v>Delta Tera 2-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ref)'!$B$30:$C$30,'test 5-12 Tera (6NM ref)'!$E$30)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ref)'!$B$30:$E$30</c15:sqref>
                  </c15:fullRef>
                </c:ext>
              </c:extLst>
            </c:strRef>
          </c:cat>
          <c:val>
            <c:numRef>
              <c:f>('test 5-12 Tera (6NM ref)'!$B$36:$C$36,'test 5-12 Tera (6NM ref)'!$E$36)</c:f>
              <c:numCache>
                <c:formatCode>0.00%</c:formatCode>
                <c:ptCount val="3"/>
                <c:pt idx="0">
                  <c:v>0.15511022044088185</c:v>
                </c:pt>
                <c:pt idx="1">
                  <c:v>0.37875751503006017</c:v>
                </c:pt>
                <c:pt idx="2">
                  <c:v>8.8777555110220341E-2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ref)'!$B$36:$E$36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384896"/>
        <c:axId val="7438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(6NM ref)'!$A$31</c15:sqref>
                        </c15:formulaRef>
                      </c:ext>
                    </c:extLst>
                    <c:strCache>
                      <c:ptCount val="1"/>
                      <c:pt idx="0">
                        <c:v>Tera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(6NM ref)'!$B$30:$E$30</c15:sqref>
                        </c15:fullRef>
                        <c15:formulaRef>
                          <c15:sqref>('test 5-12 Tera (6NM ref)'!$B$30:$C$30,'test 5-12 Tera (6NM ref)'!$E$30)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(6NM ref)'!$B$31:$E$31</c15:sqref>
                        </c15:fullRef>
                        <c15:formulaRef>
                          <c15:sqref>('test 5-12 Tera (6NM ref)'!$B$31:$C$31,'test 5-12 Tera (6NM ref)'!$E$31)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27.059999999999995</c:v>
                      </c:pt>
                      <c:pt idx="1">
                        <c:v>33.06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(6NM ref)'!$A$32</c15:sqref>
                        </c15:formulaRef>
                      </c:ext>
                    </c:extLst>
                    <c:strCache>
                      <c:ptCount val="1"/>
                      <c:pt idx="0">
                        <c:v>Tera 2 -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ref)'!$B$30:$E$30</c15:sqref>
                        </c15:fullRef>
                        <c15:formulaRef>
                          <c15:sqref>('test 5-12 Tera (6NM ref)'!$B$30:$C$30,'test 5-12 Tera (6NM ref)'!$E$30)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ref)'!$B$32:$E$32</c15:sqref>
                        </c15:fullRef>
                        <c15:formulaRef>
                          <c15:sqref>('test 5-12 Tera (6NM ref)'!$B$32:$C$32,'test 5-12 Tera (6NM ref)'!$E$32)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57.64</c:v>
                      </c:pt>
                      <c:pt idx="1">
                        <c:v>68.8</c:v>
                      </c:pt>
                      <c:pt idx="2">
                        <c:v>54.33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(6NM ref)'!$A$34</c15:sqref>
                        </c15:formulaRef>
                      </c:ext>
                    </c:extLst>
                    <c:strCache>
                      <c:ptCount val="1"/>
                      <c:pt idx="0">
                        <c:v>kWh Delta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ref)'!$B$30:$E$30</c15:sqref>
                        </c15:fullRef>
                        <c15:formulaRef>
                          <c15:sqref>('test 5-12 Tera (6NM ref)'!$B$30:$C$30,'test 5-12 Tera (6NM ref)'!$E$30)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ref)'!$B$34:$E$34</c15:sqref>
                        </c15:fullRef>
                        <c15:formulaRef>
                          <c15:sqref>('test 5-12 Tera (6NM ref)'!$B$34:$C$34,'test 5-12 Tera (6NM ref)'!$E$34)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-8.6228813347927757E-2</c:v>
                      </c:pt>
                      <c:pt idx="1">
                        <c:v>-0.10896679622375938</c:v>
                      </c:pt>
                      <c:pt idx="2">
                        <c:v>4.680339722444038E-2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2"/>
          <c:order val="0"/>
          <c:tx>
            <c:strRef>
              <c:f>'test 5-12 Tera (6NM ref)'!$A$33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ref)'!$B$30:$C$30,'test 5-12 Tera (6NM ref)'!$E$30)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ref)'!$B$30:$E$30</c15:sqref>
                  </c15:fullRef>
                </c:ext>
              </c:extLst>
            </c:strRef>
          </c:cat>
          <c:val>
            <c:numRef>
              <c:f>('test 5-12 Tera (6NM ref)'!$B$33:$C$33,'test 5-12 Tera (6NM ref)'!$E$33)</c:f>
              <c:numCache>
                <c:formatCode>0.00</c:formatCode>
                <c:ptCount val="3"/>
                <c:pt idx="0">
                  <c:v>12.454913999999999</c:v>
                </c:pt>
                <c:pt idx="1">
                  <c:v>12.14499</c:v>
                </c:pt>
                <c:pt idx="2">
                  <c:v>14.268173999999998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ref)'!$B$33:$E$33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93856"/>
        <c:axId val="74392320"/>
        <c:extLst/>
      </c:lineChart>
      <c:catAx>
        <c:axId val="74384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432"/>
        <c:crosses val="autoZero"/>
        <c:auto val="1"/>
        <c:lblAlgn val="ctr"/>
        <c:lblOffset val="100"/>
        <c:noMultiLvlLbl val="0"/>
      </c:catAx>
      <c:valAx>
        <c:axId val="74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4896"/>
        <c:crosses val="autoZero"/>
        <c:crossBetween val="between"/>
      </c:valAx>
      <c:valAx>
        <c:axId val="74392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856"/>
        <c:crosses val="max"/>
        <c:crossBetween val="between"/>
      </c:valAx>
      <c:catAx>
        <c:axId val="743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9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Tera - CPU time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(negative=  less time needed)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'test 5-12 Tera (6NM ref)'!$A$17</c:f>
              <c:strCache>
                <c:ptCount val="1"/>
                <c:pt idx="0">
                  <c:v>Delta Tera - Total CPU time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429618774412655E-17"/>
                  <c:y val="-2.2205257003199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ref)'!$B$13:$C$13,'test 5-12 Tera (6NM ref)'!$E$13)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ref)'!$B$13:$E$13</c15:sqref>
                  </c15:fullRef>
                </c:ext>
              </c:extLst>
            </c:strRef>
          </c:cat>
          <c:val>
            <c:numRef>
              <c:f>('test 5-12 Tera (6NM ref)'!$B$17:$C$17,'test 5-12 Tera (6NM ref)'!$E$17)</c:f>
              <c:numCache>
                <c:formatCode>0.00%</c:formatCode>
                <c:ptCount val="3"/>
                <c:pt idx="0">
                  <c:v>1.4009526478007128E-3</c:v>
                </c:pt>
                <c:pt idx="1">
                  <c:v>1.6531241244046146E-2</c:v>
                </c:pt>
                <c:pt idx="2">
                  <c:v>-1.4009526478003798E-3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ref)'!$B$17:$E$17</c15:sqref>
                  </c15:fullRef>
                </c:ext>
              </c:extLst>
            </c:numRef>
          </c:val>
        </c:ser>
        <c:ser>
          <c:idx val="4"/>
          <c:order val="2"/>
          <c:tx>
            <c:strRef>
              <c:f>'test 5-12 Tera (6NM ref)'!$A$18</c:f>
              <c:strCache>
                <c:ptCount val="1"/>
                <c:pt idx="0">
                  <c:v>Delta Tera 2 - Total CPU time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2205257003199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ref)'!$B$13:$C$13,'test 5-12 Tera (6NM ref)'!$E$13)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ref)'!$B$13:$E$13</c15:sqref>
                  </c15:fullRef>
                </c:ext>
              </c:extLst>
            </c:strRef>
          </c:cat>
          <c:val>
            <c:numRef>
              <c:f>('test 5-12 Tera (6NM ref)'!$B$18:$C$18,'test 5-12 Tera (6NM ref)'!$E$18)</c:f>
              <c:numCache>
                <c:formatCode>0.00%</c:formatCode>
                <c:ptCount val="3"/>
                <c:pt idx="0">
                  <c:v>2.3876404494382886E-3</c:v>
                </c:pt>
                <c:pt idx="1">
                  <c:v>2.0646067415730052E-2</c:v>
                </c:pt>
                <c:pt idx="2">
                  <c:v>-1.8258426966293317E-3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ref)'!$B$18:$E$18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985472"/>
        <c:axId val="76987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(6NM ref)'!$A$14</c15:sqref>
                        </c15:formulaRef>
                      </c:ext>
                    </c:extLst>
                    <c:strCache>
                      <c:ptCount val="1"/>
                      <c:pt idx="0">
                        <c:v>Tera - Total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(6NM ref)'!$B$13:$E$13</c15:sqref>
                        </c15:fullRef>
                        <c15:formulaRef>
                          <c15:sqref>('test 5-12 Tera (6NM ref)'!$B$13:$C$13,'test 5-12 Tera (6NM ref)'!$E$13)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(6NM ref)'!$B$14:$E$14</c15:sqref>
                        </c15:fullRef>
                        <c15:formulaRef>
                          <c15:sqref>('test 5-12 Tera (6NM ref)'!$B$14:$C$14,'test 5-12 Tera (6NM ref)'!$E$14)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35.74</c:v>
                      </c:pt>
                      <c:pt idx="1">
                        <c:v>36.28</c:v>
                      </c:pt>
                      <c:pt idx="2">
                        <c:v>35.64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(6NM ref)'!$A$15</c15:sqref>
                        </c15:formulaRef>
                      </c:ext>
                    </c:extLst>
                    <c:strCache>
                      <c:ptCount val="1"/>
                      <c:pt idx="0">
                        <c:v>Tera 2 - Total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ref)'!$B$13:$E$13</c15:sqref>
                        </c15:fullRef>
                        <c15:formulaRef>
                          <c15:sqref>('test 5-12 Tera (6NM ref)'!$B$13:$C$13,'test 5-12 Tera (6NM ref)'!$E$13)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(6NM ref)'!$B$15:$E$15</c15:sqref>
                        </c15:fullRef>
                        <c15:formulaRef>
                          <c15:sqref>('test 5-12 Tera (6NM ref)'!$B$15:$C$15,'test 5-12 Tera (6NM ref)'!$E$15)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71.37</c:v>
                      </c:pt>
                      <c:pt idx="1">
                        <c:v>72.669999999999987</c:v>
                      </c:pt>
                      <c:pt idx="2">
                        <c:v>71.069999999999993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2"/>
          <c:order val="0"/>
          <c:tx>
            <c:strRef>
              <c:f>'test 5-12 Tera (6NM ref)'!$A$16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ref)'!$B$13:$C$13,'test 5-12 Tera (6NM ref)'!$E$13)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ref)'!$B$13:$E$13</c15:sqref>
                  </c15:fullRef>
                </c:ext>
              </c:extLst>
            </c:strRef>
          </c:cat>
          <c:val>
            <c:numRef>
              <c:f>('test 5-12 Tera (6NM ref)'!$B$16:$C$16,'test 5-12 Tera (6NM ref)'!$E$16)</c:f>
              <c:numCache>
                <c:formatCode>0.00</c:formatCode>
                <c:ptCount val="3"/>
                <c:pt idx="0">
                  <c:v>12.454913999999999</c:v>
                </c:pt>
                <c:pt idx="1">
                  <c:v>12.14499</c:v>
                </c:pt>
                <c:pt idx="2">
                  <c:v>14.268173999999998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ref)'!$B$16:$E$16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4432"/>
        <c:axId val="76992896"/>
      </c:lineChart>
      <c:catAx>
        <c:axId val="76985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008"/>
        <c:crosses val="autoZero"/>
        <c:auto val="1"/>
        <c:lblAlgn val="ctr"/>
        <c:lblOffset val="100"/>
        <c:noMultiLvlLbl val="0"/>
      </c:catAx>
      <c:valAx>
        <c:axId val="76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472"/>
        <c:crosses val="autoZero"/>
        <c:crossBetween val="between"/>
      </c:valAx>
      <c:valAx>
        <c:axId val="769928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432"/>
        <c:crosses val="max"/>
        <c:crossBetween val="between"/>
      </c:valAx>
      <c:catAx>
        <c:axId val="769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9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Tera - Time to complete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079407744086381"/>
          <c:y val="1.21119583653815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'test 5-12 Tera (6NM -order ch.)'!$A$35</c:f>
              <c:strCache>
                <c:ptCount val="1"/>
                <c:pt idx="0">
                  <c:v>Delta Tera 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-order ch.)'!$B$30,'test 5-12 Tera (6NM -order ch.)'!$E$30)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-order ch.)'!$B$30:$E$30</c15:sqref>
                  </c15:fullRef>
                </c:ext>
              </c:extLst>
            </c:strRef>
          </c:cat>
          <c:val>
            <c:numRef>
              <c:f>('test 5-12 Tera (6NM -order ch.)'!$B$35,'test 5-12 Tera (6NM -order ch.)'!$E$35)</c:f>
              <c:numCache>
                <c:formatCode>0.00%</c:formatCode>
                <c:ptCount val="2"/>
                <c:pt idx="0">
                  <c:v>0</c:v>
                </c:pt>
                <c:pt idx="1">
                  <c:v>2.7837259100642386E-2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-order ch.)'!$B$35:$E$35</c15:sqref>
                  </c15:fullRef>
                </c:ext>
              </c:extLst>
            </c:numRef>
          </c:val>
        </c:ser>
        <c:ser>
          <c:idx val="5"/>
          <c:order val="2"/>
          <c:tx>
            <c:strRef>
              <c:f>'test 5-12 Tera (6NM -order ch.)'!$A$36</c:f>
              <c:strCache>
                <c:ptCount val="1"/>
                <c:pt idx="0">
                  <c:v>Delta Tera 2-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-order ch.)'!$B$30,'test 5-12 Tera (6NM -order ch.)'!$E$30)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-order ch.)'!$B$30:$E$30</c15:sqref>
                  </c15:fullRef>
                </c:ext>
              </c:extLst>
            </c:strRef>
          </c:cat>
          <c:val>
            <c:numRef>
              <c:f>('test 5-12 Tera (6NM -order ch.)'!$B$36,'test 5-12 Tera (6NM -order ch.)'!$E$36)</c:f>
              <c:numCache>
                <c:formatCode>0.00%</c:formatCode>
                <c:ptCount val="2"/>
                <c:pt idx="0">
                  <c:v>0</c:v>
                </c:pt>
                <c:pt idx="1">
                  <c:v>8.8777555110220341E-2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-order ch.)'!$B$36:$E$36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991040"/>
        <c:axId val="87992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(6NM -order ch.)'!$A$31</c15:sqref>
                        </c15:formulaRef>
                      </c:ext>
                    </c:extLst>
                    <c:strCache>
                      <c:ptCount val="1"/>
                      <c:pt idx="0">
                        <c:v>Tera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(6NM -order ch.)'!$B$30:$E$30</c15:sqref>
                        </c15:fullRef>
                        <c15:formulaRef>
                          <c15:sqref>('test 5-12 Tera (6NM -order ch.)'!$B$30,'test 5-12 Tera (6NM -order ch.)'!$E$30)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(6NM -order ch.)'!$B$31:$E$31</c15:sqref>
                        </c15:fullRef>
                        <c15:formulaRef>
                          <c15:sqref>('test 5-12 Tera (6NM -order ch.)'!$B$31,'test 5-12 Tera (6NM -order ch.)'!$E$31)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23.35</c:v>
                      </c:pt>
                      <c:pt idx="1">
                        <c:v>24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(6NM -order ch.)'!$A$32</c15:sqref>
                        </c15:formulaRef>
                      </c:ext>
                    </c:extLst>
                    <c:strCache>
                      <c:ptCount val="1"/>
                      <c:pt idx="0">
                        <c:v>Tera 2 -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(6NM -order ch.)'!$B$30:$E$30</c15:sqref>
                        </c15:fullRef>
                        <c15:formulaRef>
                          <c15:sqref>('test 5-12 Tera (6NM -order ch.)'!$B$30,'test 5-12 Tera (6NM -order ch.)'!$E$30)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(6NM -order ch.)'!$B$32:$E$32</c15:sqref>
                        </c15:fullRef>
                        <c15:formulaRef>
                          <c15:sqref>('test 5-12 Tera (6NM -order ch.)'!$B$32,'test 5-12 Tera (6NM -order ch.)'!$E$32)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49.9</c:v>
                      </c:pt>
                      <c:pt idx="1">
                        <c:v>54.33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3"/>
          <c:order val="0"/>
          <c:tx>
            <c:strRef>
              <c:f>'test 5-12 Tera (6NM -order ch.)'!$A$34</c:f>
              <c:strCache>
                <c:ptCount val="1"/>
                <c:pt idx="0">
                  <c:v>kWh Delta 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(6NM -order ch.)'!$B$30,'test 5-12 Tera (6NM -order ch.)'!$E$30)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(6NM -order ch.)'!$B$30:$E$30</c15:sqref>
                  </c15:fullRef>
                </c:ext>
              </c:extLst>
            </c:strRef>
          </c:cat>
          <c:val>
            <c:numRef>
              <c:f>('test 5-12 Tera (6NM -order ch.)'!$B$34,'test 5-12 Tera (6NM -order ch.)'!$E$34)</c:f>
              <c:numCache>
                <c:formatCode>0.00%</c:formatCode>
                <c:ptCount val="2"/>
                <c:pt idx="0">
                  <c:v>0</c:v>
                </c:pt>
                <c:pt idx="1">
                  <c:v>4.680339722444038E-2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(6NM -order ch.)'!$B$34:$E$34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2256"/>
        <c:axId val="857907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'test 5-12 Tera (6NM -order ch.)'!$A$33</c15:sqref>
                        </c15:formulaRef>
                      </c:ext>
                    </c:extLst>
                    <c:strCache>
                      <c:ptCount val="1"/>
                      <c:pt idx="0">
                        <c:v>kWh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'test 5-12 Tera (6NM -order ch.)'!$B$30:$E$30</c15:sqref>
                        </c15:fullRef>
                        <c15:formulaRef>
                          <c15:sqref>('test 5-12 Tera (6NM -order ch.)'!$B$30,'test 5-12 Tera (6NM -order ch.)'!$E$30)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(6NM -order ch.)'!$B$33:$E$33</c15:sqref>
                        </c15:fullRef>
                        <c15:formulaRef>
                          <c15:sqref>('test 5-12 Tera (6NM -order ch.)'!$B$33,'test 5-12 Tera (6NM -order ch.)'!$E$33)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13.630232800000002</c:v>
                      </c:pt>
                      <c:pt idx="1">
                        <c:v>14.268173999999998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7991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2576"/>
        <c:crosses val="autoZero"/>
        <c:auto val="1"/>
        <c:lblAlgn val="ctr"/>
        <c:lblOffset val="100"/>
        <c:noMultiLvlLbl val="0"/>
      </c:catAx>
      <c:valAx>
        <c:axId val="879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1040"/>
        <c:crosses val="autoZero"/>
        <c:crossBetween val="between"/>
      </c:valAx>
      <c:valAx>
        <c:axId val="857907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2256"/>
        <c:crosses val="max"/>
        <c:crossBetween val="between"/>
      </c:valAx>
      <c:catAx>
        <c:axId val="857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79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Wordcount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strRef>
              <c:f>'test 5-12 Pig (6NM ref)'!$A$9</c:f>
              <c:strCache>
                <c:ptCount val="1"/>
                <c:pt idx="0">
                  <c:v>Delta WordCount - Time to Complete  (%)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ref)'!$B$3:$C$3,'test 5-12 Pig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ref)'!$B$3:$E$3</c15:sqref>
                  </c15:fullRef>
                </c:ext>
              </c:extLst>
            </c:strRef>
          </c:cat>
          <c:val>
            <c:numRef>
              <c:f>('test 5-12 Pig (6NM ref)'!$B$9:$C$9,'test 5-12 Pig (6NM ref)'!$E$9)</c:f>
              <c:numCache>
                <c:formatCode>0.00%</c:formatCode>
                <c:ptCount val="3"/>
                <c:pt idx="0">
                  <c:v>8.3333333333333481E-2</c:v>
                </c:pt>
                <c:pt idx="1">
                  <c:v>0.16666666666666674</c:v>
                </c:pt>
                <c:pt idx="2">
                  <c:v>2.9166666666666785E-2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ref)'!$B$9:$E$9</c15:sqref>
                  </c15:fullRef>
                </c:ext>
              </c:extLst>
            </c:numRef>
          </c:val>
        </c:ser>
        <c:ser>
          <c:idx val="6"/>
          <c:order val="2"/>
          <c:tx>
            <c:strRef>
              <c:f>'test 5-12 Pig (6NM ref)'!$A$10</c:f>
              <c:strCache>
                <c:ptCount val="1"/>
                <c:pt idx="0">
                  <c:v>Delta WordCount - CPU Time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ref)'!$B$3:$C$3,'test 5-12 Pig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ref)'!$B$3:$E$3</c15:sqref>
                  </c15:fullRef>
                </c:ext>
              </c:extLst>
            </c:strRef>
          </c:cat>
          <c:val>
            <c:numRef>
              <c:f>('test 5-12 Pig (6NM ref)'!$B$10:$C$10,'test 5-12 Pig (6NM ref)'!$E$10)</c:f>
              <c:numCache>
                <c:formatCode>0.00%</c:formatCode>
                <c:ptCount val="3"/>
                <c:pt idx="0">
                  <c:v>8.3333333333333259E-2</c:v>
                </c:pt>
                <c:pt idx="1">
                  <c:v>0.11944444444444446</c:v>
                </c:pt>
                <c:pt idx="2">
                  <c:v>2.7777777777777901E-2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ref)'!$B$10:$E$10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768320"/>
        <c:axId val="89769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Pig (6NM ref)'!$A$4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Time to Complete 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Pig (6NM ref)'!$B$3:$E$3</c15:sqref>
                        </c15:fullRef>
                        <c15:formulaRef>
                          <c15:sqref>('test 5-12 Pig (6NM ref)'!$B$3:$C$3,'test 5-12 Pig (6NM ref)'!$E$3)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Pig (6NM ref)'!$B$4:$E$4</c15:sqref>
                        </c15:fullRef>
                        <c15:formulaRef>
                          <c15:sqref>('test 5-12 Pig (6NM ref)'!$B$4:$C$4,'test 5-12 Pig (6NM ref)'!$E$4)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2.6</c:v>
                      </c:pt>
                      <c:pt idx="1">
                        <c:v>2.8</c:v>
                      </c:pt>
                      <c:pt idx="2">
                        <c:v>2.4700000000000002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ref)'!$A$5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ref)'!$B$3:$E$3</c15:sqref>
                        </c15:fullRef>
                        <c15:formulaRef>
                          <c15:sqref>('test 5-12 Pig (6NM ref)'!$B$3:$C$3,'test 5-12 Pig (6NM ref)'!$E$3)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ref)'!$B$5:$E$5</c15:sqref>
                        </c15:fullRef>
                        <c15:formulaRef>
                          <c15:sqref>('test 5-12 Pig (6NM ref)'!$B$5:$C$5,'test 5-12 Pig (6NM ref)'!$E$5)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3.9</c:v>
                      </c:pt>
                      <c:pt idx="1">
                        <c:v>4.03</c:v>
                      </c:pt>
                      <c:pt idx="2">
                        <c:v>3.7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ref)'!$A$6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ref)'!$B$3:$E$3</c15:sqref>
                        </c15:fullRef>
                        <c15:formulaRef>
                          <c15:sqref>('test 5-12 Pig (6NM ref)'!$B$3:$C$3,'test 5-12 Pig (6NM ref)'!$E$3)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ref)'!$B$6:$E$6</c15:sqref>
                        </c15:fullRef>
                        <c15:formulaRef>
                          <c15:sqref>('test 5-12 Pig (6NM ref)'!$B$6:$C$6,'test 5-12 Pig (6NM ref)'!$E$6)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ref)'!$A$8</c15:sqref>
                        </c15:formulaRef>
                      </c:ext>
                    </c:extLst>
                    <c:strCache>
                      <c:ptCount val="1"/>
                      <c:pt idx="0">
                        <c:v>Delta Energy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ref)'!$B$3:$E$3</c15:sqref>
                        </c15:fullRef>
                        <c15:formulaRef>
                          <c15:sqref>('test 5-12 Pig (6NM ref)'!$B$3:$C$3,'test 5-12 Pig (6NM ref)'!$E$3)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ref)'!$B$8:$E$8</c15:sqref>
                        </c15:fullRef>
                        <c15:formulaRef>
                          <c15:sqref>('test 5-12 Pig (6NM ref)'!$B$8:$C$8,'test 5-12 Pig (6NM ref)'!$E$8)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-8.6228813347927757E-2</c:v>
                      </c:pt>
                      <c:pt idx="1">
                        <c:v>-0.10896679622375938</c:v>
                      </c:pt>
                      <c:pt idx="2">
                        <c:v>4.680339722444038E-2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3"/>
          <c:order val="0"/>
          <c:tx>
            <c:strRef>
              <c:f>'test 5-12 Pig (6NM ref)'!$A$7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ref)'!$B$3:$C$3,'test 5-12 Pig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ref)'!$B$3:$E$3</c15:sqref>
                  </c15:fullRef>
                </c:ext>
              </c:extLst>
            </c:strRef>
          </c:cat>
          <c:val>
            <c:numRef>
              <c:f>('test 5-12 Pig (6NM ref)'!$B$7:$C$7,'test 5-12 Pig (6NM ref)'!$E$7)</c:f>
              <c:numCache>
                <c:formatCode>0.00</c:formatCode>
                <c:ptCount val="3"/>
                <c:pt idx="0">
                  <c:v>12.454913999999999</c:v>
                </c:pt>
                <c:pt idx="1">
                  <c:v>12.14499</c:v>
                </c:pt>
                <c:pt idx="2">
                  <c:v>14.268173999999998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ref)'!$B$7:$E$7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6352"/>
        <c:axId val="89771392"/>
      </c:lineChart>
      <c:catAx>
        <c:axId val="897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9856"/>
        <c:crosses val="autoZero"/>
        <c:auto val="1"/>
        <c:lblAlgn val="ctr"/>
        <c:lblOffset val="100"/>
        <c:noMultiLvlLbl val="0"/>
      </c:catAx>
      <c:valAx>
        <c:axId val="89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8320"/>
        <c:crosses val="autoZero"/>
        <c:crossBetween val="between"/>
      </c:valAx>
      <c:valAx>
        <c:axId val="89771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6352"/>
        <c:crosses val="max"/>
        <c:crossBetween val="between"/>
      </c:valAx>
      <c:catAx>
        <c:axId val="893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7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Wordcount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33724209931303389"/>
          <c:y val="1.21119583653815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strRef>
              <c:f>'test 5-12 Pig (6NM Order ch)'!$A$9</c:f>
              <c:strCache>
                <c:ptCount val="1"/>
                <c:pt idx="0">
                  <c:v>Delta WordCount - Time to Complete 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Order ch)'!$B$3,'test 5-12 Pig (6NM Order ch)'!$E$3)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Order ch)'!$B$3:$E$3</c15:sqref>
                  </c15:fullRef>
                </c:ext>
              </c:extLst>
            </c:strRef>
          </c:cat>
          <c:val>
            <c:numRef>
              <c:f>('test 5-12 Pig (6NM Order ch)'!$B$9,'test 5-12 Pig (6NM Order ch)'!$E$9)</c:f>
              <c:numCache>
                <c:formatCode>0.00%</c:formatCode>
                <c:ptCount val="2"/>
                <c:pt idx="0">
                  <c:v>0</c:v>
                </c:pt>
                <c:pt idx="1">
                  <c:v>2.9166666666666785E-2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Order ch)'!$B$9:$E$9</c15:sqref>
                  </c15:fullRef>
                </c:ext>
              </c:extLst>
            </c:numRef>
          </c:val>
        </c:ser>
        <c:ser>
          <c:idx val="6"/>
          <c:order val="2"/>
          <c:tx>
            <c:strRef>
              <c:f>'test 5-12 Pig (6NM Order ch)'!$A$10</c:f>
              <c:strCache>
                <c:ptCount val="1"/>
                <c:pt idx="0">
                  <c:v>Delta WordCount - CPU Time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Order ch)'!$B$3,'test 5-12 Pig (6NM Order ch)'!$E$3)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Order ch)'!$B$3:$E$3</c15:sqref>
                  </c15:fullRef>
                </c:ext>
              </c:extLst>
            </c:strRef>
          </c:cat>
          <c:val>
            <c:numRef>
              <c:f>('test 5-12 Pig (6NM Order ch)'!$B$10,'test 5-12 Pig (6NM Order ch)'!$E$10)</c:f>
              <c:numCache>
                <c:formatCode>0.00%</c:formatCode>
                <c:ptCount val="2"/>
                <c:pt idx="0">
                  <c:v>0</c:v>
                </c:pt>
                <c:pt idx="1">
                  <c:v>2.7777777777777901E-2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Order ch)'!$B$10:$E$10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875584"/>
        <c:axId val="87877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Pig (6NM Order ch)'!$A$4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Time to Complete 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Pig (6NM Order ch)'!$B$3:$E$3</c15:sqref>
                        </c15:fullRef>
                        <c15:formulaRef>
                          <c15:sqref>('test 5-12 Pig (6NM Order ch)'!$B$3,'test 5-12 Pig (6NM Order ch)'!$E$3)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Pig (6NM Order ch)'!$B$4:$E$4</c15:sqref>
                        </c15:fullRef>
                        <c15:formulaRef>
                          <c15:sqref>('test 5-12 Pig (6NM Order ch)'!$B$4,'test 5-12 Pig (6NM Order ch)'!$E$4)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2.4</c:v>
                      </c:pt>
                      <c:pt idx="1">
                        <c:v>2.4700000000000002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Order ch)'!$A$5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ch)'!$B$3:$E$3</c15:sqref>
                        </c15:fullRef>
                        <c15:formulaRef>
                          <c15:sqref>('test 5-12 Pig (6NM Order ch)'!$B$3,'test 5-12 Pig (6NM Order ch)'!$E$3)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ch)'!$B$5:$E$5</c15:sqref>
                        </c15:fullRef>
                        <c15:formulaRef>
                          <c15:sqref>('test 5-12 Pig (6NM Order ch)'!$B$5,'test 5-12 Pig (6NM Order ch)'!$E$5)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3.6</c:v>
                      </c:pt>
                      <c:pt idx="1">
                        <c:v>3.7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Order ch)'!$A$6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ch)'!$B$3:$E$3</c15:sqref>
                        </c15:fullRef>
                        <c15:formulaRef>
                          <c15:sqref>('test 5-12 Pig (6NM Order ch)'!$B$3,'test 5-12 Pig (6NM Order ch)'!$E$3)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ch)'!$B$6:$E$6</c15:sqref>
                        </c15:fullRef>
                        <c15:formulaRef>
                          <c15:sqref>('test 5-12 Pig (6NM Order ch)'!$B$6,'test 5-12 Pig (6NM Order ch)'!$E$6)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(6NM Order ch)'!$A$7</c15:sqref>
                        </c15:formulaRef>
                      </c:ext>
                    </c:extLst>
                    <c:strCache>
                      <c:ptCount val="1"/>
                      <c:pt idx="0">
                        <c:v>kWh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ch)'!$B$3:$E$3</c15:sqref>
                        </c15:fullRef>
                        <c15:formulaRef>
                          <c15:sqref>('test 5-12 Pig (6NM Order ch)'!$B$3,'test 5-12 Pig (6NM Order ch)'!$E$3)</c15:sqref>
                        </c15:formulaRef>
                      </c:ext>
                    </c:extLst>
                    <c:strCache>
                      <c:ptCount val="2"/>
                      <c:pt idx="0">
                        <c:v>E5-2690v2 (6NM)</c:v>
                      </c:pt>
                      <c:pt idx="1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(6NM Order ch)'!$B$7:$E$7</c15:sqref>
                        </c15:fullRef>
                        <c15:formulaRef>
                          <c15:sqref>('test 5-12 Pig (6NM Order ch)'!$B$7,'test 5-12 Pig (6NM Order ch)'!$E$7)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13.630232800000002</c:v>
                      </c:pt>
                      <c:pt idx="1">
                        <c:v>14.268173999999998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4"/>
          <c:order val="0"/>
          <c:tx>
            <c:strRef>
              <c:f>'test 5-12 Pig (6NM Order ch)'!$A$8</c:f>
              <c:strCache>
                <c:ptCount val="1"/>
                <c:pt idx="0">
                  <c:v>Delta Energy (%)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Pig (6NM Order ch)'!$B$3,'test 5-12 Pig (6NM Order ch)'!$E$3)</c:f>
              <c:strCache>
                <c:ptCount val="2"/>
                <c:pt idx="0">
                  <c:v>E5-2690v2 (6NM)</c:v>
                </c:pt>
                <c:pt idx="1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(6NM Order ch)'!$B$3:$E$3</c15:sqref>
                  </c15:fullRef>
                </c:ext>
              </c:extLst>
            </c:strRef>
          </c:cat>
          <c:val>
            <c:numRef>
              <c:f>('test 5-12 Pig (6NM Order ch)'!$B$8,'test 5-12 Pig (6NM Order ch)'!$E$8)</c:f>
              <c:numCache>
                <c:formatCode>0.00%</c:formatCode>
                <c:ptCount val="2"/>
                <c:pt idx="0">
                  <c:v>0</c:v>
                </c:pt>
                <c:pt idx="1">
                  <c:v>4.680339722444038E-2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(6NM Order ch)'!$B$8:$E$8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20256"/>
        <c:axId val="87878656"/>
      </c:lineChart>
      <c:catAx>
        <c:axId val="878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7120"/>
        <c:crosses val="autoZero"/>
        <c:auto val="1"/>
        <c:lblAlgn val="ctr"/>
        <c:lblOffset val="100"/>
        <c:noMultiLvlLbl val="0"/>
      </c:catAx>
      <c:valAx>
        <c:axId val="87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5584"/>
        <c:crosses val="autoZero"/>
        <c:crossBetween val="between"/>
      </c:valAx>
      <c:valAx>
        <c:axId val="87878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0256"/>
        <c:crosses val="max"/>
        <c:crossBetween val="between"/>
      </c:valAx>
      <c:catAx>
        <c:axId val="899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7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'DCM (6NM ref)'!$B$5</c:f>
              <c:strCache>
                <c:ptCount val="1"/>
                <c:pt idx="0">
                  <c:v>Energy (kWh)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'DCM (6NM ref)'!$C$2:$F$2</c:f>
              <c:strCache>
                <c:ptCount val="4"/>
                <c:pt idx="0">
                  <c:v>E5-2690v2 (5ND)</c:v>
                </c:pt>
                <c:pt idx="1">
                  <c:v>E5-2690v2 (4ND)</c:v>
                </c:pt>
                <c:pt idx="2">
                  <c:v>E5-2690v2 (6NM)</c:v>
                </c:pt>
                <c:pt idx="3">
                  <c:v>E5-2690v2 (12HDDs)</c:v>
                </c:pt>
              </c:strCache>
            </c:strRef>
          </c:cat>
          <c:val>
            <c:numRef>
              <c:f>'DCM (6NM ref)'!$C$5:$F$5</c:f>
              <c:numCache>
                <c:formatCode>0.0</c:formatCode>
                <c:ptCount val="4"/>
                <c:pt idx="0">
                  <c:v>12.454913999999999</c:v>
                </c:pt>
                <c:pt idx="1">
                  <c:v>12.14499</c:v>
                </c:pt>
                <c:pt idx="2">
                  <c:v>13.630232800000002</c:v>
                </c:pt>
                <c:pt idx="3">
                  <c:v>14.268173999999998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080448"/>
        <c:axId val="95081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'DCM (6NM ref)'!$B$3</c15:sqref>
                        </c15:formulaRef>
                      </c:ext>
                    </c:extLst>
                    <c:strCache>
                      <c:ptCount val="1"/>
                      <c:pt idx="0">
                        <c:v>Average (W)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'DCM (6NM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(6NM)</c:v>
                      </c:pt>
                      <c:pt idx="3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'DCM (6NM ref)'!$C$3:$F$3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2707.59</c:v>
                      </c:pt>
                      <c:pt idx="1">
                        <c:v>2208.1799999999998</c:v>
                      </c:pt>
                      <c:pt idx="2">
                        <c:v>3373.82</c:v>
                      </c:pt>
                      <c:pt idx="3">
                        <c:v>3318.18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'DCM (6NM ref)'!$B$4</c15:sqref>
                        </c15:formulaRef>
                      </c:ext>
                    </c:extLst>
                    <c:strCache>
                      <c:ptCount val="1"/>
                      <c:pt idx="0">
                        <c:v>Duration test (h)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'DCM (6NM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(6NM)</c:v>
                      </c:pt>
                      <c:pt idx="3">
                        <c:v>E5-2690v2 (12HDDs)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'DCM (6NM ref)'!$C$4:$F$4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4.5999999999999996</c:v>
                      </c:pt>
                      <c:pt idx="1">
                        <c:v>5.5</c:v>
                      </c:pt>
                      <c:pt idx="2">
                        <c:v>4.04</c:v>
                      </c:pt>
                      <c:pt idx="3">
                        <c:v>4.3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4"/>
          <c:order val="1"/>
          <c:tx>
            <c:strRef>
              <c:f>'DCM (6NM ref)'!$B$7</c:f>
              <c:strCache>
                <c:ptCount val="1"/>
                <c:pt idx="0">
                  <c:v>Delta Energy (%)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'DCM (6NM ref)'!$C$2:$F$2</c:f>
              <c:strCache>
                <c:ptCount val="4"/>
                <c:pt idx="0">
                  <c:v>E5-2690v2 (5ND)</c:v>
                </c:pt>
                <c:pt idx="1">
                  <c:v>E5-2690v2 (4ND)</c:v>
                </c:pt>
                <c:pt idx="2">
                  <c:v>E5-2690v2 (6NM)</c:v>
                </c:pt>
                <c:pt idx="3">
                  <c:v>E5-2690v2 (12HDDs)</c:v>
                </c:pt>
              </c:strCache>
              <c:extLst xmlns:c15="http://schemas.microsoft.com/office/drawing/2012/chart"/>
            </c:strRef>
          </c:cat>
          <c:val>
            <c:numRef>
              <c:f>'DCM (6NM ref)'!$C$7:$F$7</c:f>
              <c:numCache>
                <c:formatCode>0.00%</c:formatCode>
                <c:ptCount val="4"/>
                <c:pt idx="0">
                  <c:v>-8.6228813347927757E-2</c:v>
                </c:pt>
                <c:pt idx="1">
                  <c:v>-0.10896679622375938</c:v>
                </c:pt>
                <c:pt idx="2">
                  <c:v>0</c:v>
                </c:pt>
                <c:pt idx="3">
                  <c:v>4.680339722444038E-2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85312"/>
        <c:axId val="95083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'DCM (6NM ref)'!$B$6</c15:sqref>
                        </c15:formulaRef>
                      </c:ext>
                    </c:extLst>
                    <c:strCache>
                      <c:ptCount val="1"/>
                      <c:pt idx="0">
                        <c:v>CPU TDP (W)</c:v>
                      </c:pt>
                    </c:strCache>
                  </c:strRef>
                </c:tx>
                <c:spPr>
                  <a:ln w="34925" cap="rnd">
                    <a:solidFill>
                      <a:srgbClr val="00B05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rgbClr val="00B050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'DCM (6NM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(6NM)</c:v>
                      </c:pt>
                      <c:pt idx="3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'DCM (6NM ref)'!$C$6:$F$6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130</c:v>
                      </c:pt>
                      <c:pt idx="1">
                        <c:v>130</c:v>
                      </c:pt>
                      <c:pt idx="2">
                        <c:v>130</c:v>
                      </c:pt>
                      <c:pt idx="3">
                        <c:v>130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50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984"/>
        <c:crosses val="autoZero"/>
        <c:auto val="1"/>
        <c:lblAlgn val="ctr"/>
        <c:lblOffset val="100"/>
        <c:noMultiLvlLbl val="0"/>
      </c:catAx>
      <c:valAx>
        <c:axId val="95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0448"/>
        <c:crosses val="autoZero"/>
        <c:crossBetween val="between"/>
      </c:valAx>
      <c:valAx>
        <c:axId val="950835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solidFill>
            <a:schemeClr val="accent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5312"/>
        <c:crosses val="max"/>
        <c:crossBetween val="between"/>
      </c:valAx>
      <c:catAx>
        <c:axId val="950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08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6NM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(less is better)</a:t>
            </a:r>
          </a:p>
        </c:rich>
      </c:tx>
      <c:layout>
        <c:manualLayout>
          <c:xMode val="edge"/>
          <c:yMode val="edge"/>
          <c:x val="0.35908217700805883"/>
          <c:y val="1.2117264589536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deltas (6NM ref)'!$A$5</c:f>
              <c:strCache>
                <c:ptCount val="1"/>
                <c:pt idx="0">
                  <c:v>Delta Energy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ref)'!$B$5:$C$5,'All deltas (6NM ref)'!$E$5)</c:f>
              <c:numCache>
                <c:formatCode>0.00%</c:formatCode>
                <c:ptCount val="3"/>
                <c:pt idx="0">
                  <c:v>-8.6228813347927757E-2</c:v>
                </c:pt>
                <c:pt idx="1">
                  <c:v>-0.10896679622375938</c:v>
                </c:pt>
                <c:pt idx="2">
                  <c:v>4.680339722444038E-2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ref)'!$B$5:$E$5</c15:sqref>
                  </c15:fullRef>
                </c:ext>
              </c:extLst>
            </c:numRef>
          </c:val>
        </c:ser>
        <c:ser>
          <c:idx val="2"/>
          <c:order val="1"/>
          <c:tx>
            <c:strRef>
              <c:f>'All deltas (6NM ref)'!$A$6</c:f>
              <c:strCache>
                <c:ptCount val="1"/>
                <c:pt idx="0">
                  <c:v>Delta Tera - Total CPU time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ref)'!$B$6:$C$6,'All deltas (6NM ref)'!$E$6)</c:f>
              <c:numCache>
                <c:formatCode>0.00%</c:formatCode>
                <c:ptCount val="3"/>
                <c:pt idx="0">
                  <c:v>1.4009526478007128E-3</c:v>
                </c:pt>
                <c:pt idx="1">
                  <c:v>1.6531241244046146E-2</c:v>
                </c:pt>
                <c:pt idx="2">
                  <c:v>-1.4009526478003798E-3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ref)'!$B$6:$E$6</c15:sqref>
                  </c15:fullRef>
                </c:ext>
              </c:extLst>
            </c:numRef>
          </c:val>
        </c:ser>
        <c:ser>
          <c:idx val="3"/>
          <c:order val="2"/>
          <c:tx>
            <c:strRef>
              <c:f>'All deltas (6NM ref)'!$A$7</c:f>
              <c:strCache>
                <c:ptCount val="1"/>
                <c:pt idx="0">
                  <c:v>Delta Tera 2 - Total CPU time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ref)'!$B$7:$C$7,'All deltas (6NM ref)'!$E$7)</c:f>
              <c:numCache>
                <c:formatCode>0.00%</c:formatCode>
                <c:ptCount val="3"/>
                <c:pt idx="0">
                  <c:v>2.3876404494382886E-3</c:v>
                </c:pt>
                <c:pt idx="1">
                  <c:v>2.0646067415730052E-2</c:v>
                </c:pt>
                <c:pt idx="2">
                  <c:v>-1.8258426966293317E-3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ref)'!$B$7:$E$7</c15:sqref>
                  </c15:fullRef>
                </c:ext>
              </c:extLst>
            </c:numRef>
          </c:val>
        </c:ser>
        <c:ser>
          <c:idx val="4"/>
          <c:order val="3"/>
          <c:tx>
            <c:strRef>
              <c:f>'All deltas (6NM ref)'!$A$8</c:f>
              <c:strCache>
                <c:ptCount val="1"/>
                <c:pt idx="0">
                  <c:v>Delta Tera 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ref)'!$B$8:$C$8,'All deltas (6NM ref)'!$E$8)</c:f>
              <c:numCache>
                <c:formatCode>0.00%</c:formatCode>
                <c:ptCount val="3"/>
                <c:pt idx="0">
                  <c:v>0.15888650963597395</c:v>
                </c:pt>
                <c:pt idx="1">
                  <c:v>0.41584582441113493</c:v>
                </c:pt>
                <c:pt idx="2">
                  <c:v>2.7837259100642386E-2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ref)'!$B$8:$E$8</c15:sqref>
                  </c15:fullRef>
                </c:ext>
              </c:extLst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'All deltas (6NM ref)'!$D$8</c15:sqref>
                  <c15:dLbl>
                    <c:idx val="1"/>
                    <c:layout>
                      <c:manualLayout>
                        <c:x val="-5.3718475097650618E-17"/>
                        <c:y val="6.257845155447137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5"/>
          <c:order val="4"/>
          <c:tx>
            <c:strRef>
              <c:f>'All deltas (6NM ref)'!$A$9</c:f>
              <c:strCache>
                <c:ptCount val="1"/>
                <c:pt idx="0">
                  <c:v>Delta Tera 2-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ref)'!$B$9:$C$9,'All deltas (6NM ref)'!$E$9)</c:f>
              <c:numCache>
                <c:formatCode>0.00%</c:formatCode>
                <c:ptCount val="3"/>
                <c:pt idx="0">
                  <c:v>0.15511022044088185</c:v>
                </c:pt>
                <c:pt idx="1">
                  <c:v>0.37875751503006017</c:v>
                </c:pt>
                <c:pt idx="2">
                  <c:v>8.8777555110220341E-2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ref)'!$B$9:$E$9</c15:sqref>
                  </c15:fullRef>
                </c:ext>
              </c:extLst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'All deltas (6NM ref)'!$D$9</c15:sqref>
                  <c15:dLbl>
                    <c:idx val="1"/>
                    <c:layout>
                      <c:manualLayout>
                        <c:x val="1.4650662452197888E-3"/>
                        <c:y val="3.229855564101737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6"/>
          <c:order val="5"/>
          <c:tx>
            <c:strRef>
              <c:f>'All deltas (6NM ref)'!$A$10</c:f>
              <c:strCache>
                <c:ptCount val="1"/>
                <c:pt idx="0">
                  <c:v>Delta WordCount - Time to Complete  (%)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ref)'!$B$10:$C$10,'All deltas (6NM ref)'!$E$10)</c:f>
              <c:numCache>
                <c:formatCode>0.00%</c:formatCode>
                <c:ptCount val="3"/>
                <c:pt idx="0">
                  <c:v>8.3333333333333481E-2</c:v>
                </c:pt>
                <c:pt idx="1">
                  <c:v>0.16666666666666674</c:v>
                </c:pt>
                <c:pt idx="2">
                  <c:v>2.9166666666666785E-2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ref)'!$B$10:$E$10</c15:sqref>
                  </c15:fullRef>
                </c:ext>
              </c:extLst>
            </c:numRef>
          </c:val>
        </c:ser>
        <c:ser>
          <c:idx val="7"/>
          <c:order val="6"/>
          <c:tx>
            <c:strRef>
              <c:f>'All deltas (6NM ref)'!$A$11</c:f>
              <c:strCache>
                <c:ptCount val="1"/>
                <c:pt idx="0">
                  <c:v>Delta WordCount - CPU Time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(6NM ref)'!$B$3:$C$3,'All deltas (6NM ref)'!$E$3)</c:f>
              <c:strCache>
                <c:ptCount val="3"/>
                <c:pt idx="0">
                  <c:v>E5-2690v2 (5ND)</c:v>
                </c:pt>
                <c:pt idx="1">
                  <c:v>E5-2690v2 (4ND)</c:v>
                </c:pt>
                <c:pt idx="2">
                  <c:v>E5-2690v2 (12HDDs)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(6NM ref)'!$B$3:$E$3</c15:sqref>
                  </c15:fullRef>
                </c:ext>
              </c:extLst>
            </c:strRef>
          </c:cat>
          <c:val>
            <c:numRef>
              <c:f>('All deltas (6NM ref)'!$B$11:$C$11,'All deltas (6NM ref)'!$E$11)</c:f>
              <c:numCache>
                <c:formatCode>0.00%</c:formatCode>
                <c:ptCount val="3"/>
                <c:pt idx="0">
                  <c:v>8.3333333333333259E-2</c:v>
                </c:pt>
                <c:pt idx="1">
                  <c:v>0.11944444444444446</c:v>
                </c:pt>
                <c:pt idx="2">
                  <c:v>2.7777777777777901E-2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(6NM ref)'!$B$11:$E$11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90624"/>
        <c:axId val="94900608"/>
        <c:extLst/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0624"/>
        <c:axId val="9490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deltas (6NM ref)'!$A$4</c15:sqref>
                        </c15:formulaRef>
                      </c:ext>
                    </c:extLst>
                    <c:strCache>
                      <c:ptCount val="1"/>
                      <c:pt idx="0">
                        <c:v>Delta RCP (%)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'All deltas (6NM ref)'!$B$3:$E$3</c15:sqref>
                        </c15:fullRef>
                        <c15:formulaRef>
                          <c15:sqref>('All deltas (6NM ref)'!$B$3:$C$3,'All deltas (6NM ref)'!$E$3)</c15:sqref>
                        </c15:formulaRef>
                      </c:ext>
                    </c:extLst>
                    <c:strCache>
                      <c:ptCount val="3"/>
                      <c:pt idx="0">
                        <c:v>E5-2690v2 (5ND)</c:v>
                      </c:pt>
                      <c:pt idx="1">
                        <c:v>E5-2690v2 (4ND)</c:v>
                      </c:pt>
                      <c:pt idx="2">
                        <c:v>E5-2690v2 (12HDDs)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deltas (6NM ref)'!$B$4:$E$4</c15:sqref>
                        </c15:fullRef>
                        <c15:formulaRef>
                          <c15:sqref>('All deltas (6NM ref)'!$B$4:$C$4,'All deltas (6NM ref)'!$E$4)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'All deltas (6NM ref)'!$D$4</c15:sqref>
                        <c15:dLbl>
                          <c:idx val="1"/>
                          <c:layout>
                            <c:manualLayout>
                              <c:x val="-3.1458663790368629E-2"/>
                              <c:y val="-4.8432733250965657E-2"/>
                            </c:manualLayout>
                          </c:layout>
                          <c:dLblPos val="r"/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</c:extLst>
                        </c15:dLbl>
                      </c15:categoryFilterException>
                    </c15:categoryFilterExceptions>
                  </c:ext>
                </c:extLst>
              </c15:ser>
            </c15:filteredLineSeries>
          </c:ext>
        </c:extLst>
      </c:lineChart>
      <c:catAx>
        <c:axId val="9489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0608"/>
        <c:crosses val="autoZero"/>
        <c:auto val="1"/>
        <c:lblAlgn val="ctr"/>
        <c:lblOffset val="100"/>
        <c:noMultiLvlLbl val="0"/>
      </c:catAx>
      <c:valAx>
        <c:axId val="94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TeraGen, TeraSort Minutes (20Bil. rows)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1Gb versus 10Gb (FLR)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(Less is better)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 </a:t>
            </a:r>
            <a:r>
              <a:rPr lang="en-US" sz="105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5-12 Tera (FLR ref)'!$C$28</c:f>
              <c:strCache>
                <c:ptCount val="1"/>
                <c:pt idx="0">
                  <c:v>E5-2690v2 (FLR)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ref)'!$A$29:$A$30</c:f>
              <c:strCache>
                <c:ptCount val="2"/>
                <c:pt idx="0">
                  <c:v>(Cloudera) TeraGen 2 - Time to Complete (MM)</c:v>
                </c:pt>
                <c:pt idx="1">
                  <c:v>(Cloudera) TeraSort 2 -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ref)'!$A$29:$A$34</c15:sqref>
                  </c15:fullRef>
                </c:ext>
              </c:extLst>
            </c:strRef>
          </c:cat>
          <c:val>
            <c:numRef>
              <c:f>'test 5-12 Tera (FLR ref)'!$C$29:$C$30</c:f>
              <c:numCache>
                <c:formatCode>0.00</c:formatCode>
                <c:ptCount val="2"/>
                <c:pt idx="0">
                  <c:v>13.97</c:v>
                </c:pt>
                <c:pt idx="1">
                  <c:v>36.729999999999997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ref)'!$C$29:$C$34</c15:sqref>
                  </c15:fullRef>
                </c:ext>
              </c:extLst>
            </c:numRef>
          </c:val>
        </c:ser>
        <c:ser>
          <c:idx val="3"/>
          <c:order val="1"/>
          <c:tx>
            <c:strRef>
              <c:f>'test 5-12 Tera (FLR ref)'!$E$28</c:f>
              <c:strCache>
                <c:ptCount val="1"/>
                <c:pt idx="0">
                  <c:v>E5-2690v2 (1Gb)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ref)'!$A$29:$A$30</c:f>
              <c:strCache>
                <c:ptCount val="2"/>
                <c:pt idx="0">
                  <c:v>(Cloudera) TeraGen 2 - Time to Complete (MM)</c:v>
                </c:pt>
                <c:pt idx="1">
                  <c:v>(Cloudera) TeraSort 2 -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ref)'!$A$29:$A$34</c15:sqref>
                  </c15:fullRef>
                </c:ext>
              </c:extLst>
            </c:strRef>
          </c:cat>
          <c:val>
            <c:numRef>
              <c:f>'test 5-12 Tera (FLR ref)'!$E$29:$E$30</c:f>
              <c:numCache>
                <c:formatCode>0.00</c:formatCode>
                <c:ptCount val="2"/>
                <c:pt idx="0">
                  <c:v>99.57</c:v>
                </c:pt>
                <c:pt idx="1">
                  <c:v>43.6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ref)'!$E$29:$E$34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340096"/>
        <c:axId val="583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ref)'!$B$28</c15:sqref>
                        </c15:formulaRef>
                      </c:ext>
                    </c:extLst>
                    <c:strCache>
                      <c:ptCount val="1"/>
                      <c:pt idx="0">
                        <c:v>E5-2690v2 (5Gb/s)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ref)'!$A$29:$A$34</c15:sqref>
                        </c15:fullRef>
                        <c15:formulaRef>
                          <c15:sqref>'test 5-12 Tera (FLR ref)'!$A$29:$A$30</c15:sqref>
                        </c15:formulaRef>
                      </c:ext>
                    </c:extLst>
                    <c:strCache>
                      <c:ptCount val="2"/>
                      <c:pt idx="0">
                        <c:v>(Cloudera) TeraGen 2 - Time to Complete (MM)</c:v>
                      </c:pt>
                      <c:pt idx="1">
                        <c:v>(Cloudera) TeraSort 2 - Time to Complete 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ref)'!$B$29:$B$34</c15:sqref>
                        </c15:fullRef>
                        <c15:formulaRef>
                          <c15:sqref>'test 5-12 Tera (FLR ref)'!$B$29:$B$30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25.9</c:v>
                      </c:pt>
                      <c:pt idx="1">
                        <c:v>39.200000000000003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Tera (FLR ref)'!$D$28</c15:sqref>
                        </c15:formulaRef>
                      </c:ext>
                    </c:extLst>
                    <c:strCache>
                      <c:ptCount val="1"/>
                      <c:pt idx="0">
                        <c:v>E5-2690v2 (HT-off)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ref)'!$A$29:$A$34</c15:sqref>
                        </c15:fullRef>
                        <c15:formulaRef>
                          <c15:sqref>'test 5-12 Tera (FLR ref)'!$A$29:$A$30</c15:sqref>
                        </c15:formulaRef>
                      </c:ext>
                    </c:extLst>
                    <c:strCache>
                      <c:ptCount val="2"/>
                      <c:pt idx="0">
                        <c:v>(Cloudera) TeraGen 2 - Time to Complete (MM)</c:v>
                      </c:pt>
                      <c:pt idx="1">
                        <c:v>(Cloudera) TeraSort 2 -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ref)'!$D$29:$D$34</c15:sqref>
                        </c15:fullRef>
                        <c15:formulaRef>
                          <c15:sqref>'test 5-12 Tera (FLR ref)'!$D$29:$D$30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15.17</c:v>
                      </c:pt>
                      <c:pt idx="1">
                        <c:v>45.63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3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1632"/>
        <c:crosses val="autoZero"/>
        <c:auto val="1"/>
        <c:lblAlgn val="ctr"/>
        <c:lblOffset val="100"/>
        <c:noMultiLvlLbl val="0"/>
      </c:catAx>
      <c:valAx>
        <c:axId val="58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Delta TeraGen, TeraSort</a:t>
            </a:r>
            <a:r>
              <a:rPr lang="en-US" sz="1600" b="1" i="0" u="none" strike="noStrike" baseline="0">
                <a:effectLst/>
              </a:rPr>
              <a:t>(10Bil. rows)</a:t>
            </a:r>
            <a:r>
              <a:rPr lang="en-US" baseline="0"/>
              <a:t>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1Gb versus 10Gb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(Less is better)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(Referedagainst 10Gb)   </a:t>
            </a:r>
            <a:r>
              <a:rPr lang="en-US" sz="105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'test 5-12 Tera (FLR ref)'!$E$20</c:f>
              <c:strCache>
                <c:ptCount val="1"/>
                <c:pt idx="0">
                  <c:v>E5-2690v2 (1Gb)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ref)'!$A$24:$A$25</c:f>
              <c:strCache>
                <c:ptCount val="2"/>
                <c:pt idx="0">
                  <c:v>Delta TeraGen - Time to Complete (MM)</c:v>
                </c:pt>
                <c:pt idx="1">
                  <c:v>Delta TeraSort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ref)'!$A$21:$A$26</c15:sqref>
                  </c15:fullRef>
                </c:ext>
              </c:extLst>
            </c:strRef>
          </c:cat>
          <c:val>
            <c:numRef>
              <c:f>'test 5-12 Tera (FLR ref)'!$E$24:$E$25</c:f>
              <c:numCache>
                <c:formatCode>0.00%</c:formatCode>
                <c:ptCount val="2"/>
                <c:pt idx="0">
                  <c:v>6.0661971830985921</c:v>
                </c:pt>
                <c:pt idx="1">
                  <c:v>0.19810795770729017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ref)'!$E$21:$E$26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998784"/>
        <c:axId val="5900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ref)'!$B$20</c15:sqref>
                        </c15:formulaRef>
                      </c:ext>
                    </c:extLst>
                    <c:strCache>
                      <c:ptCount val="1"/>
                      <c:pt idx="0">
                        <c:v>E5-2690v2 (5Gb/s)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ref)'!$A$21:$A$26</c15:sqref>
                        </c15:fullRef>
                        <c15:formulaRef>
                          <c15:sqref>'test 5-12 Tera (FLR ref)'!$A$24:$A$25</c15:sqref>
                        </c15:formulaRef>
                      </c:ext>
                    </c:extLst>
                    <c:strCache>
                      <c:ptCount val="2"/>
                      <c:pt idx="0">
                        <c:v>Delta TeraGen - Time to Complete (MM)</c:v>
                      </c:pt>
                      <c:pt idx="1">
                        <c:v>Delta TeraSort - Time to Complete 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ref)'!$B$21:$B$26</c15:sqref>
                        </c15:fullRef>
                        <c15:formulaRef>
                          <c15:sqref>'test 5-12 Tera (FLR ref)'!$B$24:$B$25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0.83098591549295775</c:v>
                      </c:pt>
                      <c:pt idx="1" formatCode="0.00%">
                        <c:v>4.6188091263216657E-2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Tera (FLR ref)'!$C$20</c15:sqref>
                        </c15:formulaRef>
                      </c:ext>
                    </c:extLst>
                    <c:strCache>
                      <c:ptCount val="1"/>
                      <c:pt idx="0">
                        <c:v>E5-2690v2 (FLR)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ref)'!$A$21:$A$26</c15:sqref>
                        </c15:fullRef>
                        <c15:formulaRef>
                          <c15:sqref>'test 5-12 Tera (FLR ref)'!$A$24:$A$25</c15:sqref>
                        </c15:formulaRef>
                      </c:ext>
                    </c:extLst>
                    <c:strCache>
                      <c:ptCount val="2"/>
                      <c:pt idx="0">
                        <c:v>Delta TeraGen - Time to Complete (MM)</c:v>
                      </c:pt>
                      <c:pt idx="1">
                        <c:v>Delta TeraSort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ref)'!$C$21:$C$26</c15:sqref>
                        </c15:fullRef>
                        <c15:formulaRef>
                          <c15:sqref>'test 5-12 Tera (FLR ref)'!$C$24:$C$25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0</c:v>
                      </c:pt>
                      <c:pt idx="1" formatCode="0.00%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Tera (FLR ref)'!$D$20</c15:sqref>
                        </c15:formulaRef>
                      </c:ext>
                    </c:extLst>
                    <c:strCache>
                      <c:ptCount val="1"/>
                      <c:pt idx="0">
                        <c:v>E5-2690v2 (HT-off)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ref)'!$A$21:$A$26</c15:sqref>
                        </c15:fullRef>
                        <c15:formulaRef>
                          <c15:sqref>'test 5-12 Tera (FLR ref)'!$A$24:$A$25</c15:sqref>
                        </c15:formulaRef>
                      </c:ext>
                    </c:extLst>
                    <c:strCache>
                      <c:ptCount val="2"/>
                      <c:pt idx="0">
                        <c:v>Delta TeraGen - Time to Complete (MM)</c:v>
                      </c:pt>
                      <c:pt idx="1">
                        <c:v>Delta TeraSort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ref)'!$D$21:$D$26</c15:sqref>
                        </c15:fullRef>
                        <c15:formulaRef>
                          <c15:sqref>'test 5-12 Tera (FLR ref)'!$D$24:$D$25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8.0281690140845186E-2</c:v>
                      </c:pt>
                      <c:pt idx="1" formatCode="0.00%">
                        <c:v>0.24262659988870339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9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0320"/>
        <c:crosses val="autoZero"/>
        <c:auto val="1"/>
        <c:lblAlgn val="ctr"/>
        <c:lblOffset val="100"/>
        <c:noMultiLvlLbl val="0"/>
      </c:catAx>
      <c:valAx>
        <c:axId val="590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Delta TeraGen, TeraSort </a:t>
            </a:r>
            <a:r>
              <a:rPr lang="en-US" sz="1600" b="1" i="0" u="none" strike="noStrike" baseline="0">
                <a:effectLst/>
              </a:rPr>
              <a:t>(20Bil. rows)</a:t>
            </a:r>
            <a:endParaRPr lang="en-US" baseline="0"/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1Gb versus 10Gb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(Less is better)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aseline="0"/>
              <a:t>(Referedagainst 10Gb)   </a:t>
            </a:r>
            <a:r>
              <a:rPr lang="en-US" sz="105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'test 5-12 Tera (FLR ref)'!$E$28</c:f>
              <c:strCache>
                <c:ptCount val="1"/>
                <c:pt idx="0">
                  <c:v>E5-2690v2 (1Gb)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Tera (FLR ref)'!$A$32:$A$33</c:f>
              <c:strCache>
                <c:ptCount val="2"/>
                <c:pt idx="0">
                  <c:v>Delta TeraGen 2 - Time to Complete (MM)</c:v>
                </c:pt>
                <c:pt idx="1">
                  <c:v>Delta TeraSort 2 - Time to Complete  (MM)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ref)'!$A$29:$A$34</c15:sqref>
                  </c15:fullRef>
                </c:ext>
              </c:extLst>
            </c:strRef>
          </c:cat>
          <c:val>
            <c:numRef>
              <c:f>'test 5-12 Tera (FLR ref)'!$E$32:$E$33</c:f>
              <c:numCache>
                <c:formatCode>0.00%</c:formatCode>
                <c:ptCount val="2"/>
                <c:pt idx="0">
                  <c:v>6.127415891195418</c:v>
                </c:pt>
                <c:pt idx="1">
                  <c:v>0.18704056629458221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ref)'!$E$29:$E$34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022336"/>
        <c:axId val="5896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ref)'!$B$28</c15:sqref>
                        </c15:formulaRef>
                      </c:ext>
                    </c:extLst>
                    <c:strCache>
                      <c:ptCount val="1"/>
                      <c:pt idx="0">
                        <c:v>E5-2690v2 (5Gb/s)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ref)'!$A$29:$A$34</c15:sqref>
                        </c15:fullRef>
                        <c15:formulaRef>
                          <c15:sqref>'test 5-12 Tera (FLR ref)'!$A$32:$A$33</c15:sqref>
                        </c15:formulaRef>
                      </c:ext>
                    </c:extLst>
                    <c:strCache>
                      <c:ptCount val="2"/>
                      <c:pt idx="0">
                        <c:v>Delta TeraGen 2 - Time to Complete (MM)</c:v>
                      </c:pt>
                      <c:pt idx="1">
                        <c:v>Delta TeraSort 2 - Time to Complete 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ref)'!$B$29:$B$34</c15:sqref>
                        </c15:fullRef>
                        <c15:formulaRef>
                          <c15:sqref>'test 5-12 Tera (FLR ref)'!$B$32:$B$33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0.85397279885468835</c:v>
                      </c:pt>
                      <c:pt idx="1" formatCode="0.00%">
                        <c:v>6.7247481622652039E-2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Tera (FLR ref)'!$C$28</c15:sqref>
                        </c15:formulaRef>
                      </c:ext>
                    </c:extLst>
                    <c:strCache>
                      <c:ptCount val="1"/>
                      <c:pt idx="0">
                        <c:v>E5-2690v2 (FLR)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ref)'!$A$29:$A$34</c15:sqref>
                        </c15:fullRef>
                        <c15:formulaRef>
                          <c15:sqref>'test 5-12 Tera (FLR ref)'!$A$32:$A$33</c15:sqref>
                        </c15:formulaRef>
                      </c:ext>
                    </c:extLst>
                    <c:strCache>
                      <c:ptCount val="2"/>
                      <c:pt idx="0">
                        <c:v>Delta TeraGen 2 - Time to Complete (MM)</c:v>
                      </c:pt>
                      <c:pt idx="1">
                        <c:v>Delta TeraSort 2 -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ref)'!$C$29:$C$34</c15:sqref>
                        </c15:fullRef>
                        <c15:formulaRef>
                          <c15:sqref>'test 5-12 Tera (FLR ref)'!$C$32:$C$33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0</c:v>
                      </c:pt>
                      <c:pt idx="1" formatCode="0.00%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Tera (FLR ref)'!$D$28</c15:sqref>
                        </c15:formulaRef>
                      </c:ext>
                    </c:extLst>
                    <c:strCache>
                      <c:ptCount val="1"/>
                      <c:pt idx="0">
                        <c:v>E5-2690v2 (HT-off)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ref)'!$A$29:$A$34</c15:sqref>
                        </c15:fullRef>
                        <c15:formulaRef>
                          <c15:sqref>'test 5-12 Tera (FLR ref)'!$A$32:$A$33</c15:sqref>
                        </c15:formulaRef>
                      </c:ext>
                    </c:extLst>
                    <c:strCache>
                      <c:ptCount val="2"/>
                      <c:pt idx="0">
                        <c:v>Delta TeraGen 2 - Time to Complete (MM)</c:v>
                      </c:pt>
                      <c:pt idx="1">
                        <c:v>Delta TeraSort 2 - Time to Complete 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ref)'!$D$29:$D$34</c15:sqref>
                        </c15:fullRef>
                        <c15:formulaRef>
                          <c15:sqref>'test 5-12 Tera (FLR ref)'!$D$32:$D$33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%">
                        <c:v>8.5898353614888956E-2</c:v>
                      </c:pt>
                      <c:pt idx="1" formatCode="0.00%">
                        <c:v>0.24230873945004094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90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688"/>
        <c:crosses val="autoZero"/>
        <c:auto val="1"/>
        <c:lblAlgn val="ctr"/>
        <c:lblOffset val="100"/>
        <c:noMultiLvlLbl val="0"/>
      </c:catAx>
      <c:valAx>
        <c:axId val="589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Tera - Time to complete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FLR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(less is better)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'test 5-12 Tera (FLR ref)'!$A$41</c:f>
              <c:strCache>
                <c:ptCount val="1"/>
                <c:pt idx="0">
                  <c:v>Delta Tera 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ref)'!$B$36,'test 5-12 Tera (FLR ref)'!$D$36:$E$36)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ref)'!$B$36:$I$36</c15:sqref>
                  </c15:fullRef>
                </c:ext>
              </c:extLst>
            </c:strRef>
          </c:cat>
          <c:val>
            <c:numRef>
              <c:f>('test 5-12 Tera (FLR ref)'!$B$41,'test 5-12 Tera (FLR ref)'!$D$41:$E$41)</c:f>
              <c:numCache>
                <c:formatCode>0.00%</c:formatCode>
                <c:ptCount val="3"/>
                <c:pt idx="0">
                  <c:v>0.22851851851851857</c:v>
                </c:pt>
                <c:pt idx="1">
                  <c:v>0.18185185185185193</c:v>
                </c:pt>
                <c:pt idx="2">
                  <c:v>1.702962962962963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ref)'!$B$41:$I$41</c15:sqref>
                  </c15:fullRef>
                </c:ext>
              </c:extLst>
            </c:numRef>
          </c:val>
        </c:ser>
        <c:ser>
          <c:idx val="5"/>
          <c:order val="2"/>
          <c:tx>
            <c:strRef>
              <c:f>'test 5-12 Tera (FLR ref)'!$A$42</c:f>
              <c:strCache>
                <c:ptCount val="1"/>
                <c:pt idx="0">
                  <c:v>Delta Tera 2-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ref)'!$B$36,'test 5-12 Tera (FLR ref)'!$D$36:$E$36)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ref)'!$B$36:$I$36</c15:sqref>
                  </c15:fullRef>
                </c:ext>
              </c:extLst>
            </c:strRef>
          </c:cat>
          <c:val>
            <c:numRef>
              <c:f>('test 5-12 Tera (FLR ref)'!$B$42,'test 5-12 Tera (FLR ref)'!$D$42:$E$42)</c:f>
              <c:numCache>
                <c:formatCode>0.00%</c:formatCode>
                <c:ptCount val="3"/>
                <c:pt idx="0">
                  <c:v>0.25394265232974922</c:v>
                </c:pt>
                <c:pt idx="1">
                  <c:v>0.19534050179211482</c:v>
                </c:pt>
                <c:pt idx="2">
                  <c:v>1.6648745519713262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ref)'!$B$42:$I$42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053184"/>
        <c:axId val="59054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ref)'!$A$37</c15:sqref>
                        </c15:formulaRef>
                      </c:ext>
                    </c:extLst>
                    <c:strCache>
                      <c:ptCount val="1"/>
                      <c:pt idx="0">
                        <c:v>Tera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ref)'!$B$36:$I$36</c15:sqref>
                        </c15:fullRef>
                        <c15:formulaRef>
                          <c15:sqref>('test 5-12 Tera (FLR ref)'!$B$36,'test 5-12 Tera (FLR ref)'!$D$36:$E$36)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ref)'!$B$37:$I$37</c15:sqref>
                        </c15:fullRef>
                        <c15:formulaRef>
                          <c15:sqref>('test 5-12 Tera (FLR ref)'!$B$37,'test 5-12 Tera (FLR ref)'!$D$37:$E$37)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33.17</c:v>
                      </c:pt>
                      <c:pt idx="1">
                        <c:v>31.91</c:v>
                      </c:pt>
                      <c:pt idx="2">
                        <c:v>72.98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(FLR ref)'!$A$38</c15:sqref>
                        </c15:formulaRef>
                      </c:ext>
                    </c:extLst>
                    <c:strCache>
                      <c:ptCount val="1"/>
                      <c:pt idx="0">
                        <c:v>Tera 2 - Total Time to Complete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ref)'!$B$36:$I$36</c15:sqref>
                        </c15:fullRef>
                        <c15:formulaRef>
                          <c15:sqref>('test 5-12 Tera (FLR ref)'!$B$36,'test 5-12 Tera (FLR ref)'!$D$36:$E$36)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ref)'!$B$38:$I$38</c15:sqref>
                        </c15:fullRef>
                        <c15:formulaRef>
                          <c15:sqref>('test 5-12 Tera (FLR ref)'!$B$38,'test 5-12 Tera (FLR ref)'!$D$38:$E$38)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69.97</c:v>
                      </c:pt>
                      <c:pt idx="1">
                        <c:v>66.7</c:v>
                      </c:pt>
                      <c:pt idx="2">
                        <c:v>148.69999999999999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2"/>
          <c:order val="0"/>
          <c:tx>
            <c:strRef>
              <c:f>'test 5-12 Tera (FLR ref)'!$A$39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ref)'!$B$36,'test 5-12 Tera (FLR ref)'!$D$36:$E$36)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ref)'!$B$36:$I$36</c15:sqref>
                  </c15:fullRef>
                </c:ext>
              </c:extLst>
            </c:strRef>
          </c:cat>
          <c:val>
            <c:numRef>
              <c:f>('test 5-12 Tera (FLR ref)'!$B$39,'test 5-12 Tera (FLR ref)'!$D$39:$E$39)</c:f>
              <c:numCache>
                <c:formatCode>0.00</c:formatCode>
                <c:ptCount val="3"/>
                <c:pt idx="0">
                  <c:v>17.323881</c:v>
                </c:pt>
                <c:pt idx="1">
                  <c:v>16.228944000000002</c:v>
                </c:pt>
                <c:pt idx="2">
                  <c:v>31.465087500000003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ref)'!$B$39:$I$39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8048"/>
        <c:axId val="590565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'test 5-12 Tera (FLR ref)'!$A$40</c15:sqref>
                        </c15:formulaRef>
                      </c:ext>
                    </c:extLst>
                    <c:strCache>
                      <c:ptCount val="1"/>
                      <c:pt idx="0">
                        <c:v>kWh Delta (%)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'test 5-12 Tera (FLR ref)'!$B$36:$I$36</c15:sqref>
                        </c15:fullRef>
                        <c15:formulaRef>
                          <c15:sqref>('test 5-12 Tera (FLR ref)'!$B$36,'test 5-12 Tera (FLR ref)'!$D$36:$E$36)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ref)'!$B$40:$I$40</c15:sqref>
                        </c15:fullRef>
                        <c15:formulaRef>
                          <c15:sqref>('test 5-12 Tera (FLR ref)'!$B$40,'test 5-12 Tera (FLR ref)'!$D$40:$E$40)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0.17563850455637708</c:v>
                      </c:pt>
                      <c:pt idx="1">
                        <c:v>0.10133355537879707</c:v>
                      </c:pt>
                      <c:pt idx="2">
                        <c:v>1.1352933799438794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05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720"/>
        <c:crosses val="autoZero"/>
        <c:auto val="1"/>
        <c:lblAlgn val="ctr"/>
        <c:lblOffset val="100"/>
        <c:noMultiLvlLbl val="0"/>
      </c:catAx>
      <c:valAx>
        <c:axId val="590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184"/>
        <c:crosses val="autoZero"/>
        <c:crossBetween val="between"/>
      </c:valAx>
      <c:valAx>
        <c:axId val="590565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048"/>
        <c:crosses val="max"/>
        <c:crossBetween val="between"/>
      </c:valAx>
      <c:catAx>
        <c:axId val="590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Tera - CPU time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FLR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(negative=  less time needed)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'test 5-12 Tera (FLR ref)'!$A$17</c:f>
              <c:strCache>
                <c:ptCount val="1"/>
                <c:pt idx="0">
                  <c:v>Delta Tera - Total CPU time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429618774412655E-17"/>
                  <c:y val="-2.2205257003199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ref)'!$B$13,'test 5-12 Tera (FLR ref)'!$D$13:$E$13)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ref)'!$B$13:$H$13</c15:sqref>
                  </c15:fullRef>
                </c:ext>
              </c:extLst>
            </c:strRef>
          </c:cat>
          <c:val>
            <c:numRef>
              <c:f>('test 5-12 Tera (FLR ref)'!$B$17,'test 5-12 Tera (FLR ref)'!$D$17:$E$17)</c:f>
              <c:numCache>
                <c:formatCode>0.00%</c:formatCode>
                <c:ptCount val="3"/>
                <c:pt idx="0">
                  <c:v>9.0528080469404859E-2</c:v>
                </c:pt>
                <c:pt idx="1">
                  <c:v>-0.33948030176026822</c:v>
                </c:pt>
                <c:pt idx="2">
                  <c:v>-1.3690975132718441E-2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ref)'!$B$17:$H$17</c15:sqref>
                  </c15:fullRef>
                </c:ext>
              </c:extLst>
            </c:numRef>
          </c:val>
        </c:ser>
        <c:ser>
          <c:idx val="4"/>
          <c:order val="2"/>
          <c:tx>
            <c:strRef>
              <c:f>'test 5-12 Tera (FLR ref)'!$A$18</c:f>
              <c:strCache>
                <c:ptCount val="1"/>
                <c:pt idx="0">
                  <c:v>Delta Tera 2 - Total CPU time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2205257003199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ref)'!$B$13,'test 5-12 Tera (FLR ref)'!$D$13:$E$13)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ref)'!$B$13:$H$13</c15:sqref>
                  </c15:fullRef>
                </c:ext>
              </c:extLst>
            </c:strRef>
          </c:cat>
          <c:val>
            <c:numRef>
              <c:f>('test 5-12 Tera (FLR ref)'!$B$18,'test 5-12 Tera (FLR ref)'!$D$18:$E$18)</c:f>
              <c:numCache>
                <c:formatCode>0.00%</c:formatCode>
                <c:ptCount val="3"/>
                <c:pt idx="0">
                  <c:v>9.5792426367461658E-2</c:v>
                </c:pt>
                <c:pt idx="1">
                  <c:v>-0.33043478260869563</c:v>
                </c:pt>
                <c:pt idx="2">
                  <c:v>-5.6100981767179814E-3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ref)'!$B$18:$H$18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224832"/>
        <c:axId val="59226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Tera (FLR ref)'!$A$14</c15:sqref>
                        </c15:formulaRef>
                      </c:ext>
                    </c:extLst>
                    <c:strCache>
                      <c:ptCount val="1"/>
                      <c:pt idx="0">
                        <c:v>Tera - Total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Tera (FLR ref)'!$B$13:$H$13</c15:sqref>
                        </c15:fullRef>
                        <c15:formulaRef>
                          <c15:sqref>('test 5-12 Tera (FLR ref)'!$B$13,'test 5-12 Tera (FLR ref)'!$D$13:$E$13)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Tera (FLR ref)'!$B$14:$H$14</c15:sqref>
                        </c15:fullRef>
                        <c15:formulaRef>
                          <c15:sqref>('test 5-12 Tera (FLR ref)'!$B$14,'test 5-12 Tera (FLR ref)'!$D$14:$E$14)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39.03</c:v>
                      </c:pt>
                      <c:pt idx="1">
                        <c:v>23.64</c:v>
                      </c:pt>
                      <c:pt idx="2">
                        <c:v>35.300000000000004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Tera (FLR ref)'!$A$15</c15:sqref>
                        </c15:formulaRef>
                      </c:ext>
                    </c:extLst>
                    <c:strCache>
                      <c:ptCount val="1"/>
                      <c:pt idx="0">
                        <c:v>Tera 2 - Total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ref)'!$B$13:$H$13</c15:sqref>
                        </c15:fullRef>
                        <c15:formulaRef>
                          <c15:sqref>('test 5-12 Tera (FLR ref)'!$B$13,'test 5-12 Tera (FLR ref)'!$D$13:$E$13)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Tera (FLR ref)'!$B$15:$H$15</c15:sqref>
                        </c15:fullRef>
                        <c15:formulaRef>
                          <c15:sqref>('test 5-12 Tera (FLR ref)'!$B$15,'test 5-12 Tera (FLR ref)'!$D$15:$E$15)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78.13000000000001</c:v>
                      </c:pt>
                      <c:pt idx="1">
                        <c:v>47.74</c:v>
                      </c:pt>
                      <c:pt idx="2">
                        <c:v>70.900000000000006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2"/>
          <c:order val="0"/>
          <c:tx>
            <c:strRef>
              <c:f>'test 5-12 Tera (FLR ref)'!$A$16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 5-12 Tera (FLR ref)'!$B$13,'test 5-12 Tera (FLR ref)'!$D$13:$E$13)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Tera (FLR ref)'!$B$13:$H$13</c15:sqref>
                  </c15:fullRef>
                </c:ext>
              </c:extLst>
            </c:strRef>
          </c:cat>
          <c:val>
            <c:numRef>
              <c:f>('test 5-12 Tera (FLR ref)'!$B$16,'test 5-12 Tera (FLR ref)'!$D$16:$E$16)</c:f>
              <c:numCache>
                <c:formatCode>0.00</c:formatCode>
                <c:ptCount val="3"/>
                <c:pt idx="0">
                  <c:v>17.323881</c:v>
                </c:pt>
                <c:pt idx="1">
                  <c:v>16.228944000000002</c:v>
                </c:pt>
                <c:pt idx="2">
                  <c:v>31.465087500000003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Tera (FLR ref)'!$B$16:$H$16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7888"/>
        <c:axId val="59236352"/>
      </c:lineChart>
      <c:catAx>
        <c:axId val="59224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368"/>
        <c:crosses val="autoZero"/>
        <c:auto val="1"/>
        <c:lblAlgn val="ctr"/>
        <c:lblOffset val="100"/>
        <c:noMultiLvlLbl val="0"/>
      </c:catAx>
      <c:valAx>
        <c:axId val="592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832"/>
        <c:crosses val="autoZero"/>
        <c:crossBetween val="between"/>
      </c:valAx>
      <c:valAx>
        <c:axId val="592363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888"/>
        <c:crosses val="max"/>
        <c:crossBetween val="between"/>
      </c:valAx>
      <c:catAx>
        <c:axId val="592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3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Wordcount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FLR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(negative=  less time needed)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strRef>
              <c:f>'test 5-12 Pig (FLR ref)'!$A$9</c:f>
              <c:strCache>
                <c:ptCount val="1"/>
                <c:pt idx="0">
                  <c:v>Delta WordCount - Time to Complete  (%)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Pig (FLR ref)'!$D$3:$E$3</c:f>
              <c:strCache>
                <c:ptCount val="2"/>
                <c:pt idx="0">
                  <c:v>E5-2690v2 (HT-off)</c:v>
                </c:pt>
                <c:pt idx="1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(FLR ref)'!$B$3:$E$3</c15:sqref>
                  </c15:fullRef>
                </c:ext>
              </c:extLst>
            </c:strRef>
          </c:cat>
          <c:val>
            <c:numRef>
              <c:f>'test 5-12 Pig (FLR ref)'!$D$9:$E$9</c:f>
              <c:numCache>
                <c:formatCode>0.00%</c:formatCode>
                <c:ptCount val="2"/>
                <c:pt idx="0">
                  <c:v>0.33461538461538454</c:v>
                </c:pt>
                <c:pt idx="1">
                  <c:v>1.1538461538461497E-2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(FLR ref)'!$B$9:$E$9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2059136"/>
        <c:axId val="7206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5-12 Pig (FLR ref)'!$A$4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Time to Complete  (MM)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'test 5-12 Pig (FLR ref)'!$B$3:$E$3</c15:sqref>
                        </c15:fullRef>
                        <c15:formulaRef>
                          <c15:sqref>'test 5-12 Pig (FLR ref)'!$D$3:$E$3</c15:sqref>
                        </c15:formulaRef>
                      </c:ext>
                    </c:extLst>
                    <c:strCache>
                      <c:ptCount val="2"/>
                      <c:pt idx="0">
                        <c:v>E5-2690v2 (HT-off)</c:v>
                      </c:pt>
                      <c:pt idx="1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'test 5-12 Pig (FLR ref)'!$B$4:$E$4</c15:sqref>
                        </c15:fullRef>
                        <c15:formulaRef>
                          <c15:sqref>'test 5-12 Pig (FLR ref)'!$D$4:$E$4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3.47</c:v>
                      </c:pt>
                      <c:pt idx="1">
                        <c:v>2.63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(FLR ref)'!$A$5</c15:sqref>
                        </c15:formulaRef>
                      </c:ext>
                    </c:extLst>
                    <c:strCache>
                      <c:ptCount val="1"/>
                      <c:pt idx="0">
                        <c:v>(Cloudera) PigLatin:WordCount - CPU Time (HH)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ref)'!$B$3:$E$3</c15:sqref>
                        </c15:fullRef>
                        <c15:formulaRef>
                          <c15:sqref>'test 5-12 Pig (FLR ref)'!$D$3:$E$3</c15:sqref>
                        </c15:formulaRef>
                      </c:ext>
                    </c:extLst>
                    <c:strCache>
                      <c:ptCount val="2"/>
                      <c:pt idx="0">
                        <c:v>E5-2690v2 (HT-off)</c:v>
                      </c:pt>
                      <c:pt idx="1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ref)'!$B$5:$E$5</c15:sqref>
                        </c15:fullRef>
                        <c15:formulaRef>
                          <c15:sqref>'test 5-12 Pig (FLR ref)'!$D$5:$E$5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2.8</c:v>
                      </c:pt>
                      <c:pt idx="1">
                        <c:v>3.97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(FLR ref)'!$A$6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ref)'!$B$3:$E$3</c15:sqref>
                        </c15:fullRef>
                        <c15:formulaRef>
                          <c15:sqref>'test 5-12 Pig (FLR ref)'!$D$3:$E$3</c15:sqref>
                        </c15:formulaRef>
                      </c:ext>
                    </c:extLst>
                    <c:strCache>
                      <c:ptCount val="2"/>
                      <c:pt idx="0">
                        <c:v>E5-2690v2 (HT-off)</c:v>
                      </c:pt>
                      <c:pt idx="1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ref)'!$B$6:$E$6</c15:sqref>
                        </c15:fullRef>
                        <c15:formulaRef>
                          <c15:sqref>'test 5-12 Pig (FLR ref)'!$D$6:$E$6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5-12 Pig (FLR ref)'!$A$8</c15:sqref>
                        </c15:formulaRef>
                      </c:ext>
                    </c:extLst>
                    <c:strCache>
                      <c:ptCount val="1"/>
                      <c:pt idx="0">
                        <c:v>Delta Energy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ref)'!$B$3:$E$3</c15:sqref>
                        </c15:fullRef>
                        <c15:formulaRef>
                          <c15:sqref>'test 5-12 Pig (FLR ref)'!$D$3:$E$3</c15:sqref>
                        </c15:formulaRef>
                      </c:ext>
                    </c:extLst>
                    <c:strCache>
                      <c:ptCount val="2"/>
                      <c:pt idx="0">
                        <c:v>E5-2690v2 (HT-off)</c:v>
                      </c:pt>
                      <c:pt idx="1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ref)'!$B$8:$E$8</c15:sqref>
                        </c15:fullRef>
                        <c15:formulaRef>
                          <c15:sqref>'test 5-12 Pig (FLR ref)'!$D$8:$E$8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0.10133355537879707</c:v>
                      </c:pt>
                      <c:pt idx="1">
                        <c:v>1.1352933799438794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5-12 Pig (FLR ref)'!$A$10</c15:sqref>
                        </c15:formulaRef>
                      </c:ext>
                    </c:extLst>
                    <c:strCache>
                      <c:ptCount val="1"/>
                      <c:pt idx="0">
                        <c:v>Delta WordCount - CPU Time (%)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ref)'!$B$3:$E$3</c15:sqref>
                        </c15:fullRef>
                        <c15:formulaRef>
                          <c15:sqref>'test 5-12 Pig (FLR ref)'!$D$3:$E$3</c15:sqref>
                        </c15:formulaRef>
                      </c:ext>
                    </c:extLst>
                    <c:strCache>
                      <c:ptCount val="2"/>
                      <c:pt idx="0">
                        <c:v>E5-2690v2 (HT-off)</c:v>
                      </c:pt>
                      <c:pt idx="1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'test 5-12 Pig (FLR ref)'!$B$10:$E$10</c15:sqref>
                        </c15:fullRef>
                        <c15:formulaRef>
                          <c15:sqref>'test 5-12 Pig (FLR ref)'!$D$10:$E$10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-0.30000000000000004</c:v>
                      </c:pt>
                      <c:pt idx="1">
                        <c:v>-7.4999999999999512E-3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3"/>
          <c:order val="0"/>
          <c:tx>
            <c:strRef>
              <c:f>'test 5-12 Pig (FLR ref)'!$A$7</c:f>
              <c:strCache>
                <c:ptCount val="1"/>
                <c:pt idx="0">
                  <c:v>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5-12 Pig (FLR ref)'!$D$3:$E$3</c:f>
              <c:strCache>
                <c:ptCount val="2"/>
                <c:pt idx="0">
                  <c:v>E5-2690v2 (HT-off)</c:v>
                </c:pt>
                <c:pt idx="1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'test 5-12 Pig (FLR ref)'!$B$3:$E$3</c15:sqref>
                  </c15:fullRef>
                </c:ext>
              </c:extLst>
            </c:strRef>
          </c:cat>
          <c:val>
            <c:numRef>
              <c:f>'test 5-12 Pig (FLR ref)'!$D$7:$E$7</c:f>
              <c:numCache>
                <c:formatCode>0.00</c:formatCode>
                <c:ptCount val="2"/>
                <c:pt idx="0">
                  <c:v>16.228944000000002</c:v>
                </c:pt>
                <c:pt idx="1">
                  <c:v>31.465087500000003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'test 5-12 Pig (FLR ref)'!$B$7:$E$7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8096"/>
        <c:axId val="72066560"/>
      </c:lineChart>
      <c:catAx>
        <c:axId val="72059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5024"/>
        <c:crosses val="autoZero"/>
        <c:auto val="1"/>
        <c:lblAlgn val="ctr"/>
        <c:lblOffset val="100"/>
        <c:noMultiLvlLbl val="0"/>
      </c:catAx>
      <c:valAx>
        <c:axId val="72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136"/>
        <c:crosses val="autoZero"/>
        <c:crossBetween val="between"/>
      </c:valAx>
      <c:valAx>
        <c:axId val="720665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96"/>
        <c:crosses val="max"/>
        <c:crossBetween val="between"/>
      </c:valAx>
      <c:catAx>
        <c:axId val="720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6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kWH versus TDP (W)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'DCM (FLR ref)'!$B$5</c:f>
              <c:strCache>
                <c:ptCount val="1"/>
                <c:pt idx="0">
                  <c:v>Energy (kWh)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'DCM (FLR ref)'!$C$2:$F$2</c:f>
              <c:strCache>
                <c:ptCount val="4"/>
                <c:pt idx="0">
                  <c:v>E5-2690v2 (5Gb/s)</c:v>
                </c:pt>
                <c:pt idx="1">
                  <c:v>E5-2690v2 (FLR)</c:v>
                </c:pt>
                <c:pt idx="2">
                  <c:v>E5-2690v2 (HT-off)</c:v>
                </c:pt>
                <c:pt idx="3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'DCM (FLR ref)'!$C$2:$I$2</c15:sqref>
                  </c15:fullRef>
                </c:ext>
              </c:extLst>
            </c:strRef>
          </c:cat>
          <c:val>
            <c:numRef>
              <c:f>'DCM (FLR ref)'!$C$5:$F$5</c:f>
              <c:numCache>
                <c:formatCode>0.0</c:formatCode>
                <c:ptCount val="4"/>
                <c:pt idx="0">
                  <c:v>17.323881</c:v>
                </c:pt>
                <c:pt idx="1">
                  <c:v>14.735721</c:v>
                </c:pt>
                <c:pt idx="2">
                  <c:v>16.228944000000002</c:v>
                </c:pt>
                <c:pt idx="3">
                  <c:v>31.465087500000003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'DCM (FLR ref)'!$C$5:$I$5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82272"/>
        <c:axId val="74592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'DCM (FLR ref)'!$B$3</c15:sqref>
                        </c15:formulaRef>
                      </c:ext>
                    </c:extLst>
                    <c:strCache>
                      <c:ptCount val="1"/>
                      <c:pt idx="0">
                        <c:v>Average (W)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'DCM (FLR ref)'!$C$2:$I$2</c15:sqref>
                        </c15:fullRef>
                        <c15:formulaRef>
                          <c15:sqref>'DCM (FLR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(5Gb/s)</c:v>
                      </c:pt>
                      <c:pt idx="1">
                        <c:v>E5-2690v2 (FLR)</c:v>
                      </c:pt>
                      <c:pt idx="2">
                        <c:v>E5-2690v2 (HT-off)</c:v>
                      </c:pt>
                      <c:pt idx="3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'DCM (FLR ref)'!$C$3:$I$3</c15:sqref>
                        </c15:fullRef>
                        <c15:formulaRef>
                          <c15:sqref>'DCM (FLR ref)'!$C$3:$F$3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3121.42</c:v>
                      </c:pt>
                      <c:pt idx="1">
                        <c:v>3238.62</c:v>
                      </c:pt>
                      <c:pt idx="2">
                        <c:v>3005.36</c:v>
                      </c:pt>
                      <c:pt idx="3">
                        <c:v>2724.25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'DCM (FLR ref)'!$B$4</c15:sqref>
                        </c15:formulaRef>
                      </c:ext>
                    </c:extLst>
                    <c:strCache>
                      <c:ptCount val="1"/>
                      <c:pt idx="0">
                        <c:v>Duration test (h)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'DCM (FLR ref)'!$C$2:$I$2</c15:sqref>
                        </c15:fullRef>
                        <c15:formulaRef>
                          <c15:sqref>'DCM (FLR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(5Gb/s)</c:v>
                      </c:pt>
                      <c:pt idx="1">
                        <c:v>E5-2690v2 (FLR)</c:v>
                      </c:pt>
                      <c:pt idx="2">
                        <c:v>E5-2690v2 (HT-off)</c:v>
                      </c:pt>
                      <c:pt idx="3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'DCM (FLR ref)'!$C$4:$I$4</c15:sqref>
                        </c15:fullRef>
                        <c15:formulaRef>
                          <c15:sqref>'DCM (FLR ref)'!$C$4:$F$4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5.55</c:v>
                      </c:pt>
                      <c:pt idx="1">
                        <c:v>4.55</c:v>
                      </c:pt>
                      <c:pt idx="2">
                        <c:v>5.4</c:v>
                      </c:pt>
                      <c:pt idx="3">
                        <c:v>11.55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'DCM (FLR ref)'!$B$7</c15:sqref>
                        </c15:formulaRef>
                      </c:ext>
                    </c:extLst>
                    <c:strCache>
                      <c:ptCount val="1"/>
                      <c:pt idx="0">
                        <c:v>Delta Energy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'DCM (FLR ref)'!$C$2:$I$2</c15:sqref>
                        </c15:fullRef>
                        <c15:formulaRef>
                          <c15:sqref>'DCM (FLR ref)'!$C$2:$F$2</c15:sqref>
                        </c15:formulaRef>
                      </c:ext>
                    </c:extLst>
                    <c:strCache>
                      <c:ptCount val="4"/>
                      <c:pt idx="0">
                        <c:v>E5-2690v2 (5Gb/s)</c:v>
                      </c:pt>
                      <c:pt idx="1">
                        <c:v>E5-2690v2 (FLR)</c:v>
                      </c:pt>
                      <c:pt idx="2">
                        <c:v>E5-2690v2 (HT-off)</c:v>
                      </c:pt>
                      <c:pt idx="3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'DCM (FLR ref)'!$C$7:$I$7</c15:sqref>
                        </c15:fullRef>
                        <c15:formulaRef>
                          <c15:sqref>'DCM (FLR ref)'!$C$7:$F$7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0.17563850455637708</c:v>
                      </c:pt>
                      <c:pt idx="1">
                        <c:v>0</c:v>
                      </c:pt>
                      <c:pt idx="2">
                        <c:v>0.10133355537879707</c:v>
                      </c:pt>
                      <c:pt idx="3">
                        <c:v>1.1352933799438794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3"/>
          <c:order val="1"/>
          <c:tx>
            <c:strRef>
              <c:f>'DCM (FLR ref)'!$B$6</c:f>
              <c:strCache>
                <c:ptCount val="1"/>
                <c:pt idx="0">
                  <c:v>CPU TDP (W)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'DCM (FLR ref)'!$C$2:$F$2</c:f>
              <c:strCache>
                <c:ptCount val="4"/>
                <c:pt idx="0">
                  <c:v>E5-2690v2 (5Gb/s)</c:v>
                </c:pt>
                <c:pt idx="1">
                  <c:v>E5-2690v2 (FLR)</c:v>
                </c:pt>
                <c:pt idx="2">
                  <c:v>E5-2690v2 (HT-off)</c:v>
                </c:pt>
                <c:pt idx="3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'DCM (FLR ref)'!$C$2:$I$2</c15:sqref>
                  </c15:fullRef>
                </c:ext>
              </c:extLst>
            </c:strRef>
          </c:cat>
          <c:val>
            <c:numRef>
              <c:f>'DCM (FLR ref)'!$C$6:$F$6</c:f>
              <c:numCache>
                <c:formatCode>General</c:formatCode>
                <c:ptCount val="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'DCM (FLR ref)'!$C$6:$I$6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5328"/>
        <c:axId val="74593792"/>
      </c:lineChart>
      <c:catAx>
        <c:axId val="745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256"/>
        <c:crosses val="autoZero"/>
        <c:auto val="1"/>
        <c:lblAlgn val="ctr"/>
        <c:lblOffset val="100"/>
        <c:noMultiLvlLbl val="0"/>
      </c:catAx>
      <c:valAx>
        <c:axId val="74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272"/>
        <c:crosses val="autoZero"/>
        <c:crossBetween val="between"/>
      </c:valAx>
      <c:valAx>
        <c:axId val="7459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328"/>
        <c:crosses val="max"/>
        <c:crossBetween val="between"/>
      </c:valAx>
      <c:catAx>
        <c:axId val="745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9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Delta referred to E5-2690v2 FLR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(less is better)</a:t>
            </a:r>
          </a:p>
        </c:rich>
      </c:tx>
      <c:layout>
        <c:manualLayout>
          <c:xMode val="edge"/>
          <c:yMode val="edge"/>
          <c:x val="0.35908217700805883"/>
          <c:y val="1.2117264589536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deltas (FLR ref)'!$A$5</c:f>
              <c:strCache>
                <c:ptCount val="1"/>
                <c:pt idx="0">
                  <c:v>Delta Energy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ref)'!$B$5,'All deltas (FLR ref)'!$D$5:$E$5)</c:f>
              <c:numCache>
                <c:formatCode>0.00%</c:formatCode>
                <c:ptCount val="3"/>
                <c:pt idx="0">
                  <c:v>0.17563850455637708</c:v>
                </c:pt>
                <c:pt idx="1">
                  <c:v>0.10133355537879707</c:v>
                </c:pt>
                <c:pt idx="2">
                  <c:v>1.1352933799438794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ref)'!$B$5:$H$5</c15:sqref>
                  </c15:fullRef>
                </c:ext>
              </c:extLst>
            </c:numRef>
          </c:val>
        </c:ser>
        <c:ser>
          <c:idx val="2"/>
          <c:order val="1"/>
          <c:tx>
            <c:strRef>
              <c:f>'All deltas (FLR ref)'!$A$6</c:f>
              <c:strCache>
                <c:ptCount val="1"/>
                <c:pt idx="0">
                  <c:v>Delta Tera - Total CPU time (%)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ref)'!$B$6,'All deltas (FLR ref)'!$D$6:$E$6)</c:f>
              <c:numCache>
                <c:formatCode>0.00%</c:formatCode>
                <c:ptCount val="3"/>
                <c:pt idx="0">
                  <c:v>9.0528080469404859E-2</c:v>
                </c:pt>
                <c:pt idx="1">
                  <c:v>-0.33948030176026822</c:v>
                </c:pt>
                <c:pt idx="2">
                  <c:v>-1.3690975132718441E-2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ref)'!$B$6:$H$6</c15:sqref>
                  </c15:fullRef>
                </c:ext>
              </c:extLst>
            </c:numRef>
          </c:val>
        </c:ser>
        <c:ser>
          <c:idx val="3"/>
          <c:order val="2"/>
          <c:tx>
            <c:strRef>
              <c:f>'All deltas (FLR ref)'!$A$7</c:f>
              <c:strCache>
                <c:ptCount val="1"/>
                <c:pt idx="0">
                  <c:v>Delta Tera 2 - Total CPU time (%)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ref)'!$B$7,'All deltas (FLR ref)'!$D$7:$E$7)</c:f>
              <c:numCache>
                <c:formatCode>0.00%</c:formatCode>
                <c:ptCount val="3"/>
                <c:pt idx="0">
                  <c:v>9.5792426367461658E-2</c:v>
                </c:pt>
                <c:pt idx="1">
                  <c:v>-0.33043478260869563</c:v>
                </c:pt>
                <c:pt idx="2">
                  <c:v>-5.6100981767179814E-3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ref)'!$B$7:$H$7</c15:sqref>
                  </c15:fullRef>
                </c:ext>
              </c:extLst>
            </c:numRef>
          </c:val>
        </c:ser>
        <c:ser>
          <c:idx val="4"/>
          <c:order val="3"/>
          <c:tx>
            <c:strRef>
              <c:f>'All deltas (FLR ref)'!$A$8</c:f>
              <c:strCache>
                <c:ptCount val="1"/>
                <c:pt idx="0">
                  <c:v>Delta Tera 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5.3718475097650618E-17"/>
                  <c:y val="6.2578451554471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ref)'!$B$8,'All deltas (FLR ref)'!$D$8:$E$8)</c:f>
              <c:numCache>
                <c:formatCode>0.00%</c:formatCode>
                <c:ptCount val="3"/>
                <c:pt idx="0">
                  <c:v>0.22851851851851857</c:v>
                </c:pt>
                <c:pt idx="1">
                  <c:v>0.18185185185185193</c:v>
                </c:pt>
                <c:pt idx="2">
                  <c:v>1.702962962962963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ref)'!$B$8:$H$8</c15:sqref>
                  </c15:fullRef>
                </c:ext>
              </c:extLst>
            </c:numRef>
          </c:val>
          <c:extLst/>
        </c:ser>
        <c:ser>
          <c:idx val="5"/>
          <c:order val="4"/>
          <c:tx>
            <c:strRef>
              <c:f>'All deltas (FLR ref)'!$A$9</c:f>
              <c:strCache>
                <c:ptCount val="1"/>
                <c:pt idx="0">
                  <c:v>Delta Tera 2- Total Time to Complete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1.4650662452197888E-3"/>
                  <c:y val="3.2298555641017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ref)'!$B$9,'All deltas (FLR ref)'!$D$9:$E$9)</c:f>
              <c:numCache>
                <c:formatCode>0.00%</c:formatCode>
                <c:ptCount val="3"/>
                <c:pt idx="0">
                  <c:v>0.25394265232974922</c:v>
                </c:pt>
                <c:pt idx="1">
                  <c:v>0.19534050179211482</c:v>
                </c:pt>
                <c:pt idx="2">
                  <c:v>1.6648745519713262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ref)'!$B$9:$H$9</c15:sqref>
                  </c15:fullRef>
                </c:ext>
              </c:extLst>
            </c:numRef>
          </c:val>
          <c:extLst/>
        </c:ser>
        <c:ser>
          <c:idx val="6"/>
          <c:order val="5"/>
          <c:tx>
            <c:strRef>
              <c:f>'All deltas (FLR ref)'!$A$10</c:f>
              <c:strCache>
                <c:ptCount val="1"/>
                <c:pt idx="0">
                  <c:v>Delta WordCount - Time to Complete  (%)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ref)'!$B$10,'All deltas (FLR ref)'!$D$10:$E$10)</c:f>
              <c:numCache>
                <c:formatCode>0.00%</c:formatCode>
                <c:ptCount val="3"/>
                <c:pt idx="0">
                  <c:v>0.19230769230769229</c:v>
                </c:pt>
                <c:pt idx="1">
                  <c:v>0.33461538461538454</c:v>
                </c:pt>
                <c:pt idx="2">
                  <c:v>1.1538461538461497E-2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ref)'!$B$10:$H$10</c15:sqref>
                  </c15:fullRef>
                </c:ext>
              </c:extLst>
            </c:numRef>
          </c:val>
        </c:ser>
        <c:ser>
          <c:idx val="7"/>
          <c:order val="6"/>
          <c:tx>
            <c:strRef>
              <c:f>'All deltas (FLR ref)'!$A$11</c:f>
              <c:strCache>
                <c:ptCount val="1"/>
                <c:pt idx="0">
                  <c:v>Delta WordCount - CPU Time (%)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('All deltas (FLR ref)'!$B$3,'All deltas (FLR ref)'!$D$3:$E$3)</c:f>
              <c:strCache>
                <c:ptCount val="3"/>
                <c:pt idx="0">
                  <c:v>E5-2690v2 (5Gb/s)</c:v>
                </c:pt>
                <c:pt idx="1">
                  <c:v>E5-2690v2 (HT-off)</c:v>
                </c:pt>
                <c:pt idx="2">
                  <c:v>E5-2690v2 (1Gb)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'All deltas (FLR ref)'!$B$3:$H$3</c15:sqref>
                  </c15:fullRef>
                </c:ext>
              </c:extLst>
            </c:strRef>
          </c:cat>
          <c:val>
            <c:numRef>
              <c:f>('All deltas (FLR ref)'!$B$11,'All deltas (FLR ref)'!$D$11:$E$11)</c:f>
              <c:numCache>
                <c:formatCode>0.00%</c:formatCode>
                <c:ptCount val="3"/>
                <c:pt idx="0">
                  <c:v>0.39999999999999991</c:v>
                </c:pt>
                <c:pt idx="1">
                  <c:v>-0.30000000000000004</c:v>
                </c:pt>
                <c:pt idx="2">
                  <c:v>-7.4999999999999512E-3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'All deltas (FLR ref)'!$B$11:$H$11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769536"/>
        <c:axId val="74771072"/>
        <c:extLst/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9536"/>
        <c:axId val="7477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deltas (FLR ref)'!$A$4</c15:sqref>
                        </c15:formulaRef>
                      </c:ext>
                    </c:extLst>
                    <c:strCache>
                      <c:ptCount val="1"/>
                      <c:pt idx="0">
                        <c:v>Delta RCP (%)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dLbl>
                    <c:idx val="1"/>
                    <c:layout>
                      <c:manualLayout>
                        <c:x val="-3.1458663790368629E-2"/>
                        <c:y val="-4.843273325096565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'All deltas (FLR ref)'!$B$3:$H$3</c15:sqref>
                        </c15:fullRef>
                        <c15:formulaRef>
                          <c15:sqref>('All deltas (FLR ref)'!$B$3,'All deltas (FLR ref)'!$D$3:$E$3)</c15:sqref>
                        </c15:formulaRef>
                      </c:ext>
                    </c:extLst>
                    <c:strCache>
                      <c:ptCount val="3"/>
                      <c:pt idx="0">
                        <c:v>E5-2690v2 (5Gb/s)</c:v>
                      </c:pt>
                      <c:pt idx="1">
                        <c:v>E5-2690v2 (HT-off)</c:v>
                      </c:pt>
                      <c:pt idx="2">
                        <c:v>E5-2690v2 (1Gb)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deltas (FLR ref)'!$B$4:$H$4</c15:sqref>
                        </c15:fullRef>
                        <c15:formulaRef>
                          <c15:sqref>('All deltas (FLR ref)'!$B$4,'All deltas (FLR ref)'!$D$4:$E$4)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/>
              </c15:ser>
            </c15:filteredLineSeries>
          </c:ext>
        </c:extLst>
      </c:lineChart>
      <c:catAx>
        <c:axId val="74769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072"/>
        <c:crosses val="autoZero"/>
        <c:auto val="1"/>
        <c:lblAlgn val="ctr"/>
        <c:lblOffset val="100"/>
        <c:noMultiLvlLbl val="0"/>
      </c:catAx>
      <c:valAx>
        <c:axId val="74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7"/>
  <sheetViews>
    <sheetView tabSelected="1" workbookViewId="0">
      <selection activeCell="S27" sqref="S27"/>
    </sheetView>
  </sheetViews>
  <sheetFormatPr defaultRowHeight="15"/>
  <sheetData>
    <row r="2" spans="3:13">
      <c r="C2" t="s">
        <v>98</v>
      </c>
      <c r="E2" t="s">
        <v>99</v>
      </c>
      <c r="F2" t="s">
        <v>100</v>
      </c>
      <c r="G2" t="s">
        <v>101</v>
      </c>
      <c r="I2" t="s">
        <v>102</v>
      </c>
      <c r="K2" t="s">
        <v>99</v>
      </c>
      <c r="L2" t="s">
        <v>100</v>
      </c>
      <c r="M2" t="s">
        <v>101</v>
      </c>
    </row>
    <row r="3" spans="3:13">
      <c r="C3" t="s">
        <v>103</v>
      </c>
      <c r="E3">
        <f>MAX(C4:C9)</f>
        <v>14.17</v>
      </c>
      <c r="F3">
        <f>MIN(C4:C9)</f>
        <v>12.97</v>
      </c>
      <c r="G3" s="24">
        <f>(E3-F3)/E3</f>
        <v>8.4685956245589222E-2</v>
      </c>
      <c r="I3" t="s">
        <v>103</v>
      </c>
      <c r="K3">
        <f>MAX(I4:I9)</f>
        <v>26.43</v>
      </c>
      <c r="L3">
        <f>MIN(I4:I9)</f>
        <v>18.8</v>
      </c>
      <c r="M3" s="24">
        <f>(K3-L3)/K3</f>
        <v>0.28868709799470293</v>
      </c>
    </row>
    <row r="4" spans="3:13">
      <c r="C4">
        <v>13.07</v>
      </c>
      <c r="G4" s="24"/>
      <c r="I4">
        <v>19.670000000000002</v>
      </c>
      <c r="M4" s="24"/>
    </row>
    <row r="5" spans="3:13">
      <c r="C5">
        <v>13.07</v>
      </c>
      <c r="G5" s="24"/>
      <c r="I5">
        <v>23.1</v>
      </c>
      <c r="M5" s="24"/>
    </row>
    <row r="6" spans="3:13">
      <c r="C6">
        <v>14.17</v>
      </c>
      <c r="I6">
        <v>26.43</v>
      </c>
    </row>
    <row r="7" spans="3:13">
      <c r="C7">
        <v>12.97</v>
      </c>
      <c r="I7">
        <v>20.13</v>
      </c>
    </row>
    <row r="8" spans="3:13">
      <c r="C8">
        <v>13</v>
      </c>
      <c r="I8">
        <v>18.8</v>
      </c>
    </row>
    <row r="11" spans="3:13">
      <c r="C11" t="s">
        <v>98</v>
      </c>
      <c r="E11" t="s">
        <v>99</v>
      </c>
      <c r="F11" t="s">
        <v>100</v>
      </c>
      <c r="G11" t="s">
        <v>101</v>
      </c>
      <c r="I11" t="s">
        <v>102</v>
      </c>
      <c r="K11" t="s">
        <v>99</v>
      </c>
      <c r="L11" t="s">
        <v>100</v>
      </c>
      <c r="M11" t="s">
        <v>101</v>
      </c>
    </row>
    <row r="12" spans="3:13">
      <c r="C12" t="s">
        <v>103</v>
      </c>
      <c r="E12">
        <f>MAX(C13:C18)</f>
        <v>27</v>
      </c>
      <c r="F12">
        <f>MIN(C13:C18)</f>
        <v>25.73</v>
      </c>
      <c r="G12" s="24">
        <f>(E12-F12)/E12</f>
        <v>4.7037037037037023E-2</v>
      </c>
      <c r="I12" t="s">
        <v>103</v>
      </c>
      <c r="K12">
        <f>MAX(I13:I18)</f>
        <v>54</v>
      </c>
      <c r="L12">
        <f>MIN(I13:I18)</f>
        <v>39.200000000000003</v>
      </c>
      <c r="M12" s="24">
        <f>(K12-L12)/K12</f>
        <v>0.27407407407407403</v>
      </c>
    </row>
    <row r="13" spans="3:13">
      <c r="C13">
        <v>26</v>
      </c>
      <c r="G13" s="24"/>
      <c r="I13">
        <v>39.93</v>
      </c>
      <c r="M13" s="24"/>
    </row>
    <row r="14" spans="3:13">
      <c r="C14">
        <v>26.1</v>
      </c>
      <c r="G14" s="24"/>
      <c r="I14">
        <v>47.03</v>
      </c>
      <c r="M14" s="24"/>
    </row>
    <row r="15" spans="3:13">
      <c r="C15">
        <v>27</v>
      </c>
      <c r="I15">
        <v>54</v>
      </c>
    </row>
    <row r="16" spans="3:13">
      <c r="C16">
        <v>25.73</v>
      </c>
      <c r="I16">
        <v>41.17</v>
      </c>
    </row>
    <row r="17" spans="3:9">
      <c r="C17">
        <v>25.9</v>
      </c>
      <c r="I17">
        <v>39.200000000000003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8" sqref="H38"/>
    </sheetView>
  </sheetViews>
  <sheetFormatPr defaultRowHeight="12"/>
  <cols>
    <col min="1" max="1" width="45.5703125" style="16" customWidth="1"/>
    <col min="2" max="2" width="12.85546875" style="16" customWidth="1"/>
    <col min="3" max="3" width="13" style="16" customWidth="1"/>
    <col min="4" max="5" width="15.5703125" style="16" customWidth="1"/>
    <col min="6" max="16384" width="9.140625" style="16"/>
  </cols>
  <sheetData>
    <row r="2" spans="1:5">
      <c r="B2" s="16" t="s">
        <v>58</v>
      </c>
      <c r="C2" s="16" t="s">
        <v>59</v>
      </c>
      <c r="D2" s="16" t="s">
        <v>60</v>
      </c>
      <c r="E2" s="16" t="s">
        <v>60</v>
      </c>
    </row>
    <row r="3" spans="1:5">
      <c r="A3" s="36" t="s">
        <v>0</v>
      </c>
      <c r="B3" s="35" t="s">
        <v>64</v>
      </c>
      <c r="C3" s="35" t="s">
        <v>65</v>
      </c>
      <c r="D3" s="35" t="s">
        <v>87</v>
      </c>
      <c r="E3" s="35" t="s">
        <v>66</v>
      </c>
    </row>
    <row r="4" spans="1:5">
      <c r="A4" s="37" t="s">
        <v>84</v>
      </c>
      <c r="B4" s="38">
        <f>'test 5-12 ALL'!$F$18</f>
        <v>2.6</v>
      </c>
      <c r="C4" s="38">
        <f>'test 5-12 ALL'!$G$18</f>
        <v>2.8</v>
      </c>
      <c r="D4" s="38">
        <f>'test 5-12 ALL'!$H$18</f>
        <v>2.4</v>
      </c>
      <c r="E4" s="38">
        <f>'test 5-12 ALL'!$I$18</f>
        <v>2.4700000000000002</v>
      </c>
    </row>
    <row r="5" spans="1:5">
      <c r="A5" s="37" t="s">
        <v>85</v>
      </c>
      <c r="B5" s="38">
        <f>'test 5-12 ALL'!$F$19</f>
        <v>3.9</v>
      </c>
      <c r="C5" s="38">
        <f>'test 5-12 ALL'!$G$19</f>
        <v>4.03</v>
      </c>
      <c r="D5" s="38">
        <f>'test 5-12 ALL'!$H$19</f>
        <v>3.6</v>
      </c>
      <c r="E5" s="38">
        <f>'test 5-12 ALL'!$I$19</f>
        <v>3.7</v>
      </c>
    </row>
    <row r="6" spans="1:5">
      <c r="A6" s="37"/>
    </row>
    <row r="7" spans="1:5">
      <c r="A7" s="40" t="s">
        <v>27</v>
      </c>
      <c r="B7" s="38">
        <f>'test 5-12 ALL'!$F$23</f>
        <v>12.454913999999999</v>
      </c>
      <c r="C7" s="38">
        <f>'test 5-12 ALL'!$G$23</f>
        <v>12.14499</v>
      </c>
      <c r="D7" s="38">
        <f>'test 5-12 ALL'!$H$23</f>
        <v>13.630232800000002</v>
      </c>
      <c r="E7" s="38">
        <f>'test 5-12 ALL'!$I$23</f>
        <v>14.268173999999998</v>
      </c>
    </row>
    <row r="8" spans="1:5">
      <c r="A8" s="40" t="s">
        <v>41</v>
      </c>
      <c r="B8" s="32">
        <f>'test 5-12 ALL'!F25</f>
        <v>-8.6228813347927757E-2</v>
      </c>
      <c r="C8" s="32">
        <f>'test 5-12 ALL'!G25</f>
        <v>-0.10896679622375938</v>
      </c>
      <c r="D8" s="32">
        <f>'test 5-12 ALL'!H25</f>
        <v>0</v>
      </c>
      <c r="E8" s="32">
        <f>'test 5-12 ALL'!I25</f>
        <v>4.680339722444038E-2</v>
      </c>
    </row>
    <row r="9" spans="1:5">
      <c r="A9" s="40" t="s">
        <v>47</v>
      </c>
      <c r="B9" s="32">
        <f xml:space="preserve"> ((B4)/2.4)-1</f>
        <v>8.3333333333333481E-2</v>
      </c>
      <c r="C9" s="32">
        <f xml:space="preserve"> ((C4)/2.4)-1</f>
        <v>0.16666666666666674</v>
      </c>
      <c r="D9" s="32">
        <f xml:space="preserve"> ((D4)/2.4)-1</f>
        <v>0</v>
      </c>
      <c r="E9" s="32">
        <f xml:space="preserve"> ((E4)/2.4)-1</f>
        <v>2.9166666666666785E-2</v>
      </c>
    </row>
    <row r="10" spans="1:5">
      <c r="A10" s="40" t="s">
        <v>48</v>
      </c>
      <c r="B10" s="32">
        <f xml:space="preserve"> ((B5)/3.6)-1</f>
        <v>8.3333333333333259E-2</v>
      </c>
      <c r="C10" s="32">
        <f xml:space="preserve"> ((C5)/3.6)-1</f>
        <v>0.11944444444444446</v>
      </c>
      <c r="D10" s="32">
        <f xml:space="preserve"> ((D5)/3.6)-1</f>
        <v>0</v>
      </c>
      <c r="E10" s="32">
        <f xml:space="preserve"> ((E5)/3.6)-1</f>
        <v>2.7777777777777901E-2</v>
      </c>
    </row>
  </sheetData>
  <conditionalFormatting sqref="A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E10"/>
    </sheetView>
  </sheetViews>
  <sheetFormatPr defaultRowHeight="12"/>
  <cols>
    <col min="1" max="1" width="45.5703125" style="16" customWidth="1"/>
    <col min="2" max="2" width="15.5703125" style="16" customWidth="1"/>
    <col min="3" max="3" width="12.85546875" style="16" customWidth="1"/>
    <col min="4" max="4" width="13" style="16" customWidth="1"/>
    <col min="5" max="5" width="15.5703125" style="16" customWidth="1"/>
    <col min="6" max="16384" width="9.140625" style="16"/>
  </cols>
  <sheetData>
    <row r="2" spans="1:5">
      <c r="B2" s="16" t="s">
        <v>60</v>
      </c>
      <c r="C2" s="16" t="s">
        <v>58</v>
      </c>
      <c r="D2" s="16" t="s">
        <v>59</v>
      </c>
      <c r="E2" s="16" t="s">
        <v>60</v>
      </c>
    </row>
    <row r="3" spans="1:5">
      <c r="A3" s="36" t="s">
        <v>0</v>
      </c>
      <c r="B3" s="35" t="s">
        <v>87</v>
      </c>
      <c r="C3" s="35" t="s">
        <v>64</v>
      </c>
      <c r="D3" s="35" t="s">
        <v>65</v>
      </c>
      <c r="E3" s="35" t="s">
        <v>66</v>
      </c>
    </row>
    <row r="4" spans="1:5">
      <c r="A4" s="37" t="s">
        <v>84</v>
      </c>
      <c r="B4" s="38">
        <f>'test 5-12 ALL'!$H$18</f>
        <v>2.4</v>
      </c>
      <c r="C4" s="38">
        <f>'test 5-12 ALL'!$F$18</f>
        <v>2.6</v>
      </c>
      <c r="D4" s="38">
        <f>'test 5-12 ALL'!$G$18</f>
        <v>2.8</v>
      </c>
      <c r="E4" s="38">
        <f>'test 5-12 ALL'!$I$18</f>
        <v>2.4700000000000002</v>
      </c>
    </row>
    <row r="5" spans="1:5">
      <c r="A5" s="37" t="s">
        <v>85</v>
      </c>
      <c r="B5" s="38">
        <f>'test 5-12 ALL'!$H$19</f>
        <v>3.6</v>
      </c>
      <c r="C5" s="38">
        <f>'test 5-12 ALL'!$F$19</f>
        <v>3.9</v>
      </c>
      <c r="D5" s="38">
        <f>'test 5-12 ALL'!$G$19</f>
        <v>4.03</v>
      </c>
      <c r="E5" s="38">
        <f>'test 5-12 ALL'!$I$19</f>
        <v>3.7</v>
      </c>
    </row>
    <row r="6" spans="1:5">
      <c r="A6" s="37"/>
    </row>
    <row r="7" spans="1:5">
      <c r="A7" s="40" t="s">
        <v>27</v>
      </c>
      <c r="B7" s="38">
        <f>'test 5-12 ALL'!$H$23</f>
        <v>13.630232800000002</v>
      </c>
      <c r="C7" s="38">
        <f>'test 5-12 ALL'!$F$23</f>
        <v>12.454913999999999</v>
      </c>
      <c r="D7" s="38">
        <f>'test 5-12 ALL'!$G$23</f>
        <v>12.14499</v>
      </c>
      <c r="E7" s="38">
        <f>'test 5-12 ALL'!$I$23</f>
        <v>14.268173999999998</v>
      </c>
    </row>
    <row r="8" spans="1:5">
      <c r="A8" s="40" t="s">
        <v>41</v>
      </c>
      <c r="B8" s="32">
        <v>0</v>
      </c>
      <c r="C8" s="32">
        <f>'test 5-12 ALL'!F25</f>
        <v>-8.6228813347927757E-2</v>
      </c>
      <c r="D8" s="32">
        <f>'test 5-12 ALL'!G25</f>
        <v>-0.10896679622375938</v>
      </c>
      <c r="E8" s="32">
        <f>'test 5-12 ALL'!I25</f>
        <v>4.680339722444038E-2</v>
      </c>
    </row>
    <row r="9" spans="1:5">
      <c r="A9" s="40" t="s">
        <v>47</v>
      </c>
      <c r="B9" s="32">
        <f xml:space="preserve"> ((B4)/2.4)-1</f>
        <v>0</v>
      </c>
      <c r="C9" s="32">
        <f xml:space="preserve"> ((C4)/2.4)-1</f>
        <v>8.3333333333333481E-2</v>
      </c>
      <c r="D9" s="32">
        <f xml:space="preserve"> ((D4)/2.4)-1</f>
        <v>0.16666666666666674</v>
      </c>
      <c r="E9" s="32">
        <f xml:space="preserve"> ((E4)/2.4)-1</f>
        <v>2.9166666666666785E-2</v>
      </c>
    </row>
    <row r="10" spans="1:5">
      <c r="A10" s="40" t="s">
        <v>48</v>
      </c>
      <c r="B10" s="32">
        <f xml:space="preserve"> ((B5)/3.6)-1</f>
        <v>0</v>
      </c>
      <c r="C10" s="32">
        <f xml:space="preserve"> ((C5)/3.6)-1</f>
        <v>8.3333333333333259E-2</v>
      </c>
      <c r="D10" s="32">
        <f xml:space="preserve"> ((D5)/3.6)-1</f>
        <v>0.11944444444444446</v>
      </c>
      <c r="E10" s="32">
        <f xml:space="preserve"> ((E5)/3.6)-1</f>
        <v>2.7777777777777901E-2</v>
      </c>
    </row>
  </sheetData>
  <conditionalFormatting sqref="A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RowHeight="15"/>
  <cols>
    <col min="2" max="2" width="16.5703125" customWidth="1"/>
    <col min="3" max="3" width="13.42578125" customWidth="1"/>
    <col min="4" max="4" width="12.42578125" customWidth="1"/>
    <col min="5" max="6" width="16" customWidth="1"/>
    <col min="8" max="8" width="34.7109375" style="14" customWidth="1"/>
  </cols>
  <sheetData>
    <row r="1" spans="2:8">
      <c r="B1" s="16" t="s">
        <v>13</v>
      </c>
    </row>
    <row r="2" spans="2:8">
      <c r="B2" s="15" t="s">
        <v>33</v>
      </c>
      <c r="C2" s="33" t="s">
        <v>64</v>
      </c>
      <c r="D2" s="33" t="s">
        <v>65</v>
      </c>
      <c r="E2" s="33" t="s">
        <v>87</v>
      </c>
      <c r="F2" s="33" t="s">
        <v>66</v>
      </c>
    </row>
    <row r="3" spans="2:8" ht="24">
      <c r="B3" s="15" t="s">
        <v>34</v>
      </c>
      <c r="C3" s="18">
        <f>'test 5-12 ALL'!F21</f>
        <v>2707.59</v>
      </c>
      <c r="D3" s="18">
        <f>'test 5-12 ALL'!G21</f>
        <v>2208.1799999999998</v>
      </c>
      <c r="E3" s="18">
        <f>'test 5-12 ALL'!H21</f>
        <v>3373.82</v>
      </c>
      <c r="F3" s="18">
        <f>'test 5-12 ALL'!I21</f>
        <v>3318.18</v>
      </c>
      <c r="H3" s="19" t="s">
        <v>35</v>
      </c>
    </row>
    <row r="4" spans="2:8">
      <c r="B4" s="15" t="s">
        <v>36</v>
      </c>
      <c r="C4" s="23">
        <f>'test 5-12 ALL'!F22</f>
        <v>4.5999999999999996</v>
      </c>
      <c r="D4" s="23">
        <f>'test 5-12 ALL'!G22</f>
        <v>5.5</v>
      </c>
      <c r="E4" s="23">
        <f>'test 5-12 ALL'!H22</f>
        <v>4.04</v>
      </c>
      <c r="F4" s="23">
        <f>'test 5-12 ALL'!I22</f>
        <v>4.3</v>
      </c>
      <c r="H4" s="19" t="s">
        <v>37</v>
      </c>
    </row>
    <row r="5" spans="2:8" ht="36">
      <c r="B5" s="20" t="s">
        <v>46</v>
      </c>
      <c r="C5" s="12">
        <f>'test 5-12 ALL'!F23</f>
        <v>12.454913999999999</v>
      </c>
      <c r="D5" s="12">
        <f>'test 5-12 ALL'!G23</f>
        <v>12.14499</v>
      </c>
      <c r="E5" s="12">
        <f>'test 5-12 ALL'!H23</f>
        <v>13.630232800000002</v>
      </c>
      <c r="F5" s="12">
        <f>'test 5-12 ALL'!I23</f>
        <v>14.268173999999998</v>
      </c>
      <c r="H5" s="19" t="s">
        <v>38</v>
      </c>
    </row>
    <row r="6" spans="2:8">
      <c r="B6" s="15" t="s">
        <v>39</v>
      </c>
      <c r="C6" s="17">
        <v>130</v>
      </c>
      <c r="D6" s="17">
        <v>130</v>
      </c>
      <c r="E6" s="17">
        <v>130</v>
      </c>
      <c r="F6" s="17">
        <v>130</v>
      </c>
      <c r="H6" s="19" t="s">
        <v>40</v>
      </c>
    </row>
    <row r="7" spans="2:8">
      <c r="B7" s="15" t="s">
        <v>41</v>
      </c>
      <c r="C7" s="32">
        <f>'test 5-12 ALL'!F25</f>
        <v>-8.6228813347927757E-2</v>
      </c>
      <c r="D7" s="32">
        <f>'test 5-12 ALL'!G25</f>
        <v>-0.10896679622375938</v>
      </c>
      <c r="E7" s="32">
        <f>'test 5-12 ALL'!H25</f>
        <v>0</v>
      </c>
      <c r="F7" s="32">
        <f>'test 5-12 ALL'!I25</f>
        <v>4.680339722444038E-2</v>
      </c>
    </row>
    <row r="9" spans="2:8">
      <c r="B9" s="21"/>
    </row>
    <row r="10" spans="2:8">
      <c r="B10" s="21"/>
    </row>
    <row r="11" spans="2:8">
      <c r="B11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H24" sqref="H24"/>
    </sheetView>
  </sheetViews>
  <sheetFormatPr defaultRowHeight="15"/>
  <cols>
    <col min="1" max="1" width="39.7109375" customWidth="1"/>
    <col min="2" max="2" width="15.7109375" customWidth="1"/>
    <col min="3" max="3" width="15.28515625" customWidth="1"/>
    <col min="4" max="5" width="18.7109375" customWidth="1"/>
  </cols>
  <sheetData>
    <row r="2" spans="1:5">
      <c r="B2" t="s">
        <v>58</v>
      </c>
      <c r="C2" t="s">
        <v>59</v>
      </c>
      <c r="D2" t="s">
        <v>60</v>
      </c>
      <c r="E2" t="s">
        <v>89</v>
      </c>
    </row>
    <row r="3" spans="1:5">
      <c r="A3" s="28" t="s">
        <v>0</v>
      </c>
      <c r="B3" s="2" t="s">
        <v>64</v>
      </c>
      <c r="C3" s="2" t="s">
        <v>65</v>
      </c>
      <c r="D3" s="2" t="s">
        <v>87</v>
      </c>
      <c r="E3" s="2" t="s">
        <v>66</v>
      </c>
    </row>
    <row r="4" spans="1:5">
      <c r="A4" s="26" t="s">
        <v>52</v>
      </c>
      <c r="B4" s="24">
        <f>'test 5-12 ALL'!F28</f>
        <v>0</v>
      </c>
      <c r="C4" s="24">
        <f>'test 5-12 ALL'!G28</f>
        <v>0</v>
      </c>
      <c r="D4" s="24">
        <f>'test 5-12 ALL'!H28</f>
        <v>0</v>
      </c>
      <c r="E4" s="24">
        <f>'test 5-12 ALL'!I28</f>
        <v>0</v>
      </c>
    </row>
    <row r="5" spans="1:5">
      <c r="A5" s="27" t="s">
        <v>41</v>
      </c>
      <c r="B5" s="24">
        <f>'test 5-12 ALL'!F25</f>
        <v>-8.6228813347927757E-2</v>
      </c>
      <c r="C5" s="24">
        <f>'test 5-12 ALL'!G25</f>
        <v>-0.10896679622375938</v>
      </c>
      <c r="D5" s="24">
        <f>'test 5-12 ALL'!H25</f>
        <v>0</v>
      </c>
      <c r="E5" s="24">
        <f>'test 5-12 ALL'!I25</f>
        <v>4.680339722444038E-2</v>
      </c>
    </row>
    <row r="6" spans="1:5">
      <c r="A6" s="26" t="s">
        <v>30</v>
      </c>
      <c r="B6" s="24">
        <f>'test 5-12 Tera (6NM ref)'!B17</f>
        <v>1.4009526478007128E-3</v>
      </c>
      <c r="C6" s="24">
        <f>'test 5-12 Tera (6NM ref)'!C17</f>
        <v>1.6531241244046146E-2</v>
      </c>
      <c r="D6" s="24">
        <f>'test 5-12 Tera (6NM ref)'!D17</f>
        <v>0</v>
      </c>
      <c r="E6" s="24">
        <f>'test 5-12 Tera (6NM ref)'!E17</f>
        <v>-1.4009526478003798E-3</v>
      </c>
    </row>
    <row r="7" spans="1:5">
      <c r="A7" s="26" t="s">
        <v>50</v>
      </c>
      <c r="B7" s="24">
        <f>'test 5-12 Tera (6NM ref)'!B18</f>
        <v>2.3876404494382886E-3</v>
      </c>
      <c r="C7" s="24">
        <f>'test 5-12 Tera (6NM ref)'!C18</f>
        <v>2.0646067415730052E-2</v>
      </c>
      <c r="D7" s="24">
        <f>'test 5-12 Tera (6NM ref)'!D18</f>
        <v>0</v>
      </c>
      <c r="E7" s="24">
        <f>'test 5-12 Tera (6NM ref)'!E18</f>
        <v>-1.8258426966293317E-3</v>
      </c>
    </row>
    <row r="8" spans="1:5">
      <c r="A8" s="26" t="s">
        <v>31</v>
      </c>
      <c r="B8" s="24">
        <f>'test 5-12 Tera (6NM ref)'!B35</f>
        <v>0.15888650963597395</v>
      </c>
      <c r="C8" s="24">
        <f>'test 5-12 Tera (6NM ref)'!C35</f>
        <v>0.41584582441113493</v>
      </c>
      <c r="D8" s="24">
        <f>'test 5-12 Tera (6NM ref)'!D35</f>
        <v>0</v>
      </c>
      <c r="E8" s="24">
        <f>'test 5-12 Tera (6NM ref)'!E35</f>
        <v>2.7837259100642386E-2</v>
      </c>
    </row>
    <row r="9" spans="1:5">
      <c r="A9" s="26" t="s">
        <v>32</v>
      </c>
      <c r="B9" s="24">
        <f>'test 5-12 Tera (6NM ref)'!B36</f>
        <v>0.15511022044088185</v>
      </c>
      <c r="C9" s="24">
        <f>'test 5-12 Tera (6NM ref)'!C36</f>
        <v>0.37875751503006017</v>
      </c>
      <c r="D9" s="24">
        <f>'test 5-12 Tera (6NM ref)'!D36</f>
        <v>0</v>
      </c>
      <c r="E9" s="24">
        <f>'test 5-12 Tera (6NM ref)'!E36</f>
        <v>8.8777555110220341E-2</v>
      </c>
    </row>
    <row r="10" spans="1:5">
      <c r="A10" s="26" t="s">
        <v>47</v>
      </c>
      <c r="B10" s="24">
        <f>'test 5-12 Pig (6NM ref)'!B9</f>
        <v>8.3333333333333481E-2</v>
      </c>
      <c r="C10" s="24">
        <f>'test 5-12 Pig (6NM ref)'!C9</f>
        <v>0.16666666666666674</v>
      </c>
      <c r="D10" s="24">
        <f>'test 5-12 Pig (6NM ref)'!D9</f>
        <v>0</v>
      </c>
      <c r="E10" s="24">
        <f>'test 5-12 Pig (6NM ref)'!E9</f>
        <v>2.9166666666666785E-2</v>
      </c>
    </row>
    <row r="11" spans="1:5">
      <c r="A11" s="26" t="s">
        <v>48</v>
      </c>
      <c r="B11" s="24">
        <f>'test 5-12 Pig (6NM ref)'!B10</f>
        <v>8.3333333333333259E-2</v>
      </c>
      <c r="C11" s="24">
        <f>'test 5-12 Pig (6NM ref)'!C10</f>
        <v>0.11944444444444446</v>
      </c>
      <c r="D11" s="24">
        <f>'test 5-12 Pig (6NM ref)'!D10</f>
        <v>0</v>
      </c>
      <c r="E11" s="24">
        <f>'test 5-12 Pig (6NM ref)'!E10</f>
        <v>2.7777777777777901E-2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/>
  <cols>
    <col min="1" max="1" width="53.140625" customWidth="1"/>
    <col min="2" max="2" width="14" customWidth="1"/>
    <col min="3" max="3" width="14.85546875" customWidth="1"/>
    <col min="4" max="4" width="18.28515625" customWidth="1"/>
    <col min="5" max="5" width="15.5703125" customWidth="1"/>
    <col min="6" max="6" width="15" customWidth="1"/>
    <col min="7" max="8" width="16.140625" customWidth="1"/>
    <col min="9" max="9" width="20.42578125" customWidth="1"/>
  </cols>
  <sheetData>
    <row r="2" spans="1:9">
      <c r="B2" s="16" t="s">
        <v>12</v>
      </c>
      <c r="C2" s="16" t="s">
        <v>55</v>
      </c>
      <c r="D2" s="16" t="s">
        <v>56</v>
      </c>
      <c r="E2" s="16" t="s">
        <v>57</v>
      </c>
      <c r="F2" s="16" t="s">
        <v>58</v>
      </c>
      <c r="G2" s="16" t="s">
        <v>59</v>
      </c>
      <c r="H2" s="16" t="s">
        <v>60</v>
      </c>
      <c r="I2" s="16" t="s">
        <v>89</v>
      </c>
    </row>
    <row r="3" spans="1:9">
      <c r="A3" s="1" t="s">
        <v>0</v>
      </c>
      <c r="B3" s="35" t="s">
        <v>86</v>
      </c>
      <c r="C3" s="35" t="s">
        <v>61</v>
      </c>
      <c r="D3" s="35" t="s">
        <v>62</v>
      </c>
      <c r="E3" s="35" t="s">
        <v>63</v>
      </c>
      <c r="F3" s="35" t="s">
        <v>64</v>
      </c>
      <c r="G3" s="35" t="s">
        <v>65</v>
      </c>
      <c r="H3" s="35" t="s">
        <v>87</v>
      </c>
      <c r="I3" s="35" t="s">
        <v>66</v>
      </c>
    </row>
    <row r="4" spans="1:9">
      <c r="A4" s="11" t="s">
        <v>14</v>
      </c>
      <c r="B4" s="4">
        <v>13</v>
      </c>
      <c r="C4" s="4">
        <v>7.1</v>
      </c>
      <c r="D4">
        <v>7.67</v>
      </c>
      <c r="E4">
        <v>50.17</v>
      </c>
      <c r="F4">
        <v>7.9</v>
      </c>
      <c r="G4">
        <v>9.77</v>
      </c>
      <c r="H4">
        <v>6.67</v>
      </c>
      <c r="I4">
        <v>6.93</v>
      </c>
    </row>
    <row r="5" spans="1:9">
      <c r="A5" s="11" t="s">
        <v>15</v>
      </c>
      <c r="B5" s="4">
        <v>3.57</v>
      </c>
      <c r="C5" s="4">
        <v>4.0999999999999996</v>
      </c>
      <c r="D5">
        <v>3.1</v>
      </c>
      <c r="E5">
        <v>5.07</v>
      </c>
      <c r="F5">
        <v>4.0999999999999996</v>
      </c>
      <c r="G5">
        <v>4.33</v>
      </c>
      <c r="H5">
        <v>4.0999999999999996</v>
      </c>
      <c r="I5">
        <v>4</v>
      </c>
    </row>
    <row r="6" spans="1:9">
      <c r="A6" s="11" t="s">
        <v>16</v>
      </c>
      <c r="B6" s="4">
        <v>18.8</v>
      </c>
      <c r="C6" s="4">
        <v>17.97</v>
      </c>
      <c r="D6">
        <v>22.33</v>
      </c>
      <c r="E6">
        <v>21.53</v>
      </c>
      <c r="F6">
        <v>17.829999999999998</v>
      </c>
      <c r="G6">
        <v>21.37</v>
      </c>
      <c r="H6">
        <v>15.33</v>
      </c>
      <c r="I6">
        <v>15.5</v>
      </c>
    </row>
    <row r="7" spans="1:9">
      <c r="A7" s="11" t="s">
        <v>17</v>
      </c>
      <c r="B7" s="4">
        <v>33.43</v>
      </c>
      <c r="C7" s="4">
        <v>30.2</v>
      </c>
      <c r="D7">
        <v>19.37</v>
      </c>
      <c r="E7">
        <v>28.77</v>
      </c>
      <c r="F7">
        <v>30.17</v>
      </c>
      <c r="G7">
        <v>30.37</v>
      </c>
      <c r="H7">
        <v>30.17</v>
      </c>
      <c r="I7">
        <v>30.23</v>
      </c>
    </row>
    <row r="8" spans="1:9">
      <c r="A8" s="11" t="s">
        <v>42</v>
      </c>
      <c r="B8" s="4">
        <v>1.37</v>
      </c>
      <c r="C8" s="4">
        <v>1.93</v>
      </c>
      <c r="D8">
        <v>1.91</v>
      </c>
      <c r="E8">
        <v>1.28</v>
      </c>
      <c r="F8">
        <v>1.33</v>
      </c>
      <c r="G8">
        <v>1.92</v>
      </c>
      <c r="H8">
        <v>1.35</v>
      </c>
      <c r="I8">
        <v>1.57</v>
      </c>
    </row>
    <row r="9" spans="1:9">
      <c r="A9" s="11" t="s">
        <v>18</v>
      </c>
      <c r="B9" s="4">
        <v>2.0299999999999998</v>
      </c>
      <c r="C9" s="4">
        <v>1.49</v>
      </c>
      <c r="D9">
        <v>1.17</v>
      </c>
      <c r="E9">
        <v>1.46</v>
      </c>
      <c r="F9">
        <v>1.47</v>
      </c>
      <c r="G9">
        <v>1.58</v>
      </c>
      <c r="H9">
        <v>1.42</v>
      </c>
      <c r="I9">
        <v>1.41</v>
      </c>
    </row>
    <row r="10" spans="1:9">
      <c r="A10" s="11"/>
      <c r="B10" s="4"/>
    </row>
    <row r="11" spans="1:9">
      <c r="A11" s="11" t="s">
        <v>19</v>
      </c>
      <c r="B11" s="4">
        <v>25.9</v>
      </c>
      <c r="C11" s="4">
        <v>13.97</v>
      </c>
      <c r="D11">
        <v>15.17</v>
      </c>
      <c r="E11">
        <v>99.57</v>
      </c>
      <c r="F11">
        <v>15.57</v>
      </c>
      <c r="G11">
        <v>19.329999999999998</v>
      </c>
      <c r="H11">
        <v>13.17</v>
      </c>
      <c r="I11">
        <v>13.57</v>
      </c>
    </row>
    <row r="12" spans="1:9">
      <c r="A12" s="11" t="s">
        <v>20</v>
      </c>
      <c r="B12" s="4">
        <v>7.03</v>
      </c>
      <c r="C12" s="4">
        <v>8.1</v>
      </c>
      <c r="D12">
        <v>6.17</v>
      </c>
      <c r="E12">
        <v>10.1</v>
      </c>
      <c r="F12">
        <v>8.17</v>
      </c>
      <c r="G12">
        <v>8.6</v>
      </c>
      <c r="H12">
        <v>8.07</v>
      </c>
      <c r="I12">
        <v>7.97</v>
      </c>
    </row>
    <row r="13" spans="1:9">
      <c r="A13" s="11" t="s">
        <v>21</v>
      </c>
      <c r="B13" s="4">
        <v>39.200000000000003</v>
      </c>
      <c r="C13" s="4">
        <v>36.729999999999997</v>
      </c>
      <c r="D13">
        <v>45.63</v>
      </c>
      <c r="E13">
        <v>43.6</v>
      </c>
      <c r="F13">
        <v>36.57</v>
      </c>
      <c r="G13">
        <v>43.37</v>
      </c>
      <c r="H13">
        <v>31.63</v>
      </c>
      <c r="I13">
        <v>32.33</v>
      </c>
    </row>
    <row r="14" spans="1:9">
      <c r="A14" s="11" t="s">
        <v>22</v>
      </c>
      <c r="B14" s="4">
        <v>67.2</v>
      </c>
      <c r="C14" s="4">
        <v>60</v>
      </c>
      <c r="D14">
        <v>39.07</v>
      </c>
      <c r="E14">
        <v>57.6</v>
      </c>
      <c r="F14">
        <v>60</v>
      </c>
      <c r="G14">
        <v>60.8</v>
      </c>
      <c r="H14">
        <v>60</v>
      </c>
      <c r="I14">
        <v>60</v>
      </c>
    </row>
    <row r="15" spans="1:9">
      <c r="A15" s="11" t="s">
        <v>23</v>
      </c>
      <c r="B15" s="4">
        <v>4.87</v>
      </c>
      <c r="C15" s="4">
        <v>5.0999999999999996</v>
      </c>
      <c r="D15">
        <v>5.9</v>
      </c>
      <c r="E15">
        <v>5.53</v>
      </c>
      <c r="F15">
        <v>5.5</v>
      </c>
      <c r="G15">
        <v>6.1</v>
      </c>
      <c r="H15">
        <v>5.0999999999999996</v>
      </c>
      <c r="I15">
        <v>8.43</v>
      </c>
    </row>
    <row r="16" spans="1:9">
      <c r="A16" s="11" t="s">
        <v>24</v>
      </c>
      <c r="B16" s="4">
        <v>3.9</v>
      </c>
      <c r="C16" s="4">
        <v>3.2</v>
      </c>
      <c r="D16">
        <v>2.5</v>
      </c>
      <c r="E16">
        <v>3.2</v>
      </c>
      <c r="F16">
        <v>3.2</v>
      </c>
      <c r="G16">
        <v>3.27</v>
      </c>
      <c r="H16">
        <v>3.13</v>
      </c>
      <c r="I16">
        <v>3.1</v>
      </c>
    </row>
    <row r="17" spans="1:9">
      <c r="A17" s="11"/>
      <c r="B17" s="4"/>
      <c r="F17" t="s">
        <v>13</v>
      </c>
    </row>
    <row r="18" spans="1:9">
      <c r="A18" s="11" t="s">
        <v>25</v>
      </c>
      <c r="B18" s="4">
        <v>3.1</v>
      </c>
      <c r="C18" s="4">
        <v>2.6</v>
      </c>
      <c r="D18">
        <v>3.47</v>
      </c>
      <c r="E18">
        <v>2.63</v>
      </c>
      <c r="F18">
        <v>2.6</v>
      </c>
      <c r="G18">
        <v>2.8</v>
      </c>
      <c r="H18">
        <v>2.4</v>
      </c>
      <c r="I18">
        <v>2.4700000000000002</v>
      </c>
    </row>
    <row r="19" spans="1:9">
      <c r="A19" s="11" t="s">
        <v>26</v>
      </c>
      <c r="B19" s="4">
        <v>5.6</v>
      </c>
      <c r="C19" s="4">
        <v>4</v>
      </c>
      <c r="D19">
        <v>2.8</v>
      </c>
      <c r="E19">
        <v>3.97</v>
      </c>
      <c r="F19">
        <v>3.9</v>
      </c>
      <c r="G19">
        <v>4.03</v>
      </c>
      <c r="H19">
        <v>3.6</v>
      </c>
      <c r="I19">
        <v>3.7</v>
      </c>
    </row>
    <row r="20" spans="1:9">
      <c r="A20" s="5"/>
      <c r="B20" s="3"/>
    </row>
    <row r="21" spans="1:9">
      <c r="A21" s="5" t="s">
        <v>44</v>
      </c>
      <c r="B21" s="4">
        <v>3121.42</v>
      </c>
      <c r="C21" s="4">
        <v>3238.62</v>
      </c>
      <c r="D21">
        <v>3005.36</v>
      </c>
      <c r="E21">
        <v>2724.25</v>
      </c>
      <c r="F21">
        <v>2707.59</v>
      </c>
      <c r="G21">
        <v>2208.1799999999998</v>
      </c>
      <c r="H21">
        <v>3373.82</v>
      </c>
      <c r="I21">
        <v>3318.18</v>
      </c>
    </row>
    <row r="22" spans="1:9">
      <c r="A22" s="5" t="s">
        <v>45</v>
      </c>
      <c r="B22" s="4">
        <v>5.55</v>
      </c>
      <c r="C22" s="4">
        <v>4.55</v>
      </c>
      <c r="D22">
        <v>5.4</v>
      </c>
      <c r="E22">
        <v>11.55</v>
      </c>
      <c r="F22">
        <v>4.5999999999999996</v>
      </c>
      <c r="G22">
        <v>5.5</v>
      </c>
      <c r="H22">
        <v>4.04</v>
      </c>
      <c r="I22">
        <v>4.3</v>
      </c>
    </row>
    <row r="23" spans="1:9">
      <c r="A23" s="5" t="s">
        <v>46</v>
      </c>
      <c r="B23" s="4">
        <f t="shared" ref="B23" si="0" xml:space="preserve"> ((B21 *B22)/1000)</f>
        <v>17.323881</v>
      </c>
      <c r="C23" s="4">
        <f t="shared" ref="C23:I23" si="1" xml:space="preserve"> ((C21 *C22)/1000)</f>
        <v>14.735721</v>
      </c>
      <c r="D23" s="4">
        <f t="shared" si="1"/>
        <v>16.228944000000002</v>
      </c>
      <c r="E23" s="4">
        <f t="shared" si="1"/>
        <v>31.465087500000003</v>
      </c>
      <c r="F23" s="4">
        <f t="shared" si="1"/>
        <v>12.454913999999999</v>
      </c>
      <c r="G23" s="4">
        <f t="shared" si="1"/>
        <v>12.14499</v>
      </c>
      <c r="H23" s="4">
        <f t="shared" ref="H23" si="2" xml:space="preserve"> ((H21 *H22)/1000)</f>
        <v>13.630232800000002</v>
      </c>
      <c r="I23" s="4">
        <f t="shared" si="1"/>
        <v>14.268173999999998</v>
      </c>
    </row>
    <row r="24" spans="1:9">
      <c r="A24" s="25" t="s">
        <v>41</v>
      </c>
      <c r="B24" s="24">
        <f>(B23/C23)-1</f>
        <v>0.17563850455637708</v>
      </c>
      <c r="C24" s="24">
        <f>(C23/C23)-1</f>
        <v>0</v>
      </c>
      <c r="D24" s="24">
        <f>(D23/C23)-1</f>
        <v>0.10133355537879707</v>
      </c>
      <c r="E24" s="24">
        <f>(E23/C23)-1</f>
        <v>1.1352933799438794</v>
      </c>
      <c r="F24" s="24">
        <f>(F23/C23)-1</f>
        <v>-0.15478082137955795</v>
      </c>
      <c r="G24" s="24">
        <f>(G23/C23)-1</f>
        <v>-0.17581297854377131</v>
      </c>
      <c r="H24" s="24">
        <f>(H23/B23)-1</f>
        <v>-0.21321135835555549</v>
      </c>
      <c r="I24" s="24">
        <f>(I23/C23)-1</f>
        <v>-3.1728817341207916E-2</v>
      </c>
    </row>
    <row r="25" spans="1:9">
      <c r="A25" s="25" t="s">
        <v>90</v>
      </c>
      <c r="B25" s="41" t="s">
        <v>91</v>
      </c>
      <c r="C25" s="41" t="s">
        <v>91</v>
      </c>
      <c r="D25" s="41" t="s">
        <v>91</v>
      </c>
      <c r="E25" s="41" t="s">
        <v>91</v>
      </c>
      <c r="F25" s="24">
        <f>(F23/H23)-1</f>
        <v>-8.6228813347927757E-2</v>
      </c>
      <c r="G25" s="24">
        <f>(G23/H23)-1</f>
        <v>-0.10896679622375938</v>
      </c>
      <c r="H25" s="24">
        <f>(H23/H23)-1</f>
        <v>0</v>
      </c>
      <c r="I25" s="24">
        <f>(I23/H23)-1</f>
        <v>4.680339722444038E-2</v>
      </c>
    </row>
    <row r="26" spans="1:9">
      <c r="A26" s="25"/>
      <c r="B26" s="24"/>
    </row>
    <row r="27" spans="1:9">
      <c r="A27" s="26" t="s">
        <v>51</v>
      </c>
      <c r="B27" s="29">
        <v>2057</v>
      </c>
      <c r="C27">
        <f t="shared" ref="C27:G30" si="3">B27</f>
        <v>2057</v>
      </c>
      <c r="D27">
        <f t="shared" si="3"/>
        <v>2057</v>
      </c>
      <c r="E27">
        <f t="shared" si="3"/>
        <v>2057</v>
      </c>
      <c r="F27">
        <f t="shared" si="3"/>
        <v>2057</v>
      </c>
      <c r="G27">
        <f t="shared" si="3"/>
        <v>2057</v>
      </c>
      <c r="H27">
        <f t="shared" ref="H27:I30" si="4">F27</f>
        <v>2057</v>
      </c>
      <c r="I27">
        <f t="shared" si="4"/>
        <v>2057</v>
      </c>
    </row>
    <row r="28" spans="1:9">
      <c r="A28" s="26" t="s">
        <v>52</v>
      </c>
      <c r="B28" s="30">
        <f>(B27/C27) -1</f>
        <v>0</v>
      </c>
      <c r="C28" s="24">
        <f t="shared" si="3"/>
        <v>0</v>
      </c>
      <c r="D28" s="24">
        <f t="shared" si="3"/>
        <v>0</v>
      </c>
      <c r="E28" s="24">
        <f t="shared" si="3"/>
        <v>0</v>
      </c>
      <c r="F28" s="24">
        <f t="shared" si="3"/>
        <v>0</v>
      </c>
      <c r="G28" s="24">
        <f t="shared" si="3"/>
        <v>0</v>
      </c>
      <c r="H28" s="24">
        <f t="shared" si="4"/>
        <v>0</v>
      </c>
      <c r="I28" s="24">
        <f t="shared" si="4"/>
        <v>0</v>
      </c>
    </row>
    <row r="29" spans="1:9">
      <c r="A29" s="26" t="s">
        <v>54</v>
      </c>
      <c r="B29" s="31">
        <v>29989</v>
      </c>
      <c r="C29">
        <f t="shared" si="3"/>
        <v>29989</v>
      </c>
      <c r="D29">
        <f t="shared" si="3"/>
        <v>29989</v>
      </c>
      <c r="E29">
        <f t="shared" si="3"/>
        <v>29989</v>
      </c>
      <c r="F29">
        <f t="shared" si="3"/>
        <v>29989</v>
      </c>
      <c r="G29">
        <f t="shared" si="3"/>
        <v>29989</v>
      </c>
      <c r="H29">
        <f t="shared" si="4"/>
        <v>29989</v>
      </c>
      <c r="I29">
        <f t="shared" si="4"/>
        <v>29989</v>
      </c>
    </row>
    <row r="30" spans="1:9">
      <c r="A30" s="26" t="s">
        <v>53</v>
      </c>
      <c r="B30" s="30">
        <f>(B29/C29) -1</f>
        <v>0</v>
      </c>
      <c r="C30" s="24">
        <f t="shared" si="3"/>
        <v>0</v>
      </c>
      <c r="D30" s="24">
        <f t="shared" si="3"/>
        <v>0</v>
      </c>
      <c r="E30" s="24">
        <f t="shared" si="3"/>
        <v>0</v>
      </c>
      <c r="F30" s="24">
        <f t="shared" si="3"/>
        <v>0</v>
      </c>
      <c r="G30" s="24">
        <f t="shared" si="3"/>
        <v>0</v>
      </c>
      <c r="H30" s="24">
        <f t="shared" si="4"/>
        <v>0</v>
      </c>
      <c r="I30" s="24">
        <f t="shared" si="4"/>
        <v>0</v>
      </c>
    </row>
    <row r="31" spans="1:9">
      <c r="A31" s="5"/>
      <c r="B31" s="3"/>
    </row>
    <row r="32" spans="1:9">
      <c r="A32" s="6" t="s">
        <v>1</v>
      </c>
      <c r="B32" s="7" t="s">
        <v>2</v>
      </c>
      <c r="C32" s="34" t="s">
        <v>61</v>
      </c>
      <c r="D32" s="34" t="s">
        <v>62</v>
      </c>
      <c r="E32" s="34" t="s">
        <v>63</v>
      </c>
      <c r="F32" s="34" t="s">
        <v>64</v>
      </c>
      <c r="G32" s="34" t="s">
        <v>65</v>
      </c>
      <c r="H32" s="34" t="s">
        <v>87</v>
      </c>
      <c r="I32" s="34" t="s">
        <v>66</v>
      </c>
    </row>
    <row r="33" spans="1:9">
      <c r="A33" s="6" t="s">
        <v>3</v>
      </c>
      <c r="B33" s="8">
        <v>130</v>
      </c>
      <c r="C33" s="8">
        <v>130</v>
      </c>
      <c r="D33" s="8">
        <v>130</v>
      </c>
      <c r="E33" s="8">
        <v>130</v>
      </c>
      <c r="F33" s="8">
        <v>130</v>
      </c>
      <c r="G33" s="8">
        <v>130</v>
      </c>
      <c r="H33" s="8">
        <v>130</v>
      </c>
      <c r="I33" s="8">
        <v>130</v>
      </c>
    </row>
    <row r="34" spans="1:9">
      <c r="A34" s="6" t="s">
        <v>4</v>
      </c>
      <c r="B34" s="8">
        <v>3</v>
      </c>
      <c r="C34" s="8">
        <v>3</v>
      </c>
      <c r="D34" s="8">
        <v>3</v>
      </c>
      <c r="E34" s="8">
        <v>3</v>
      </c>
      <c r="F34" s="8">
        <v>3</v>
      </c>
      <c r="G34" s="8">
        <v>3</v>
      </c>
      <c r="H34" s="8">
        <v>3</v>
      </c>
      <c r="I34" s="8">
        <v>3</v>
      </c>
    </row>
    <row r="35" spans="1:9">
      <c r="A35" s="6" t="s">
        <v>5</v>
      </c>
      <c r="B35" s="9" t="s">
        <v>6</v>
      </c>
      <c r="C35" s="9" t="s">
        <v>6</v>
      </c>
      <c r="D35" s="9" t="s">
        <v>6</v>
      </c>
      <c r="E35" s="9" t="s">
        <v>6</v>
      </c>
      <c r="F35" s="9" t="s">
        <v>6</v>
      </c>
      <c r="G35" s="9" t="s">
        <v>6</v>
      </c>
      <c r="H35" s="9" t="s">
        <v>6</v>
      </c>
      <c r="I35" s="9" t="s">
        <v>6</v>
      </c>
    </row>
    <row r="36" spans="1:9">
      <c r="A36" s="6" t="s">
        <v>7</v>
      </c>
      <c r="B36" s="8">
        <v>10</v>
      </c>
      <c r="C36" s="8">
        <v>10</v>
      </c>
      <c r="D36" s="8">
        <v>10</v>
      </c>
      <c r="E36" s="8">
        <v>10</v>
      </c>
      <c r="F36" s="8">
        <v>10</v>
      </c>
      <c r="G36" s="8">
        <v>10</v>
      </c>
      <c r="H36" s="8">
        <v>10</v>
      </c>
      <c r="I36" s="8">
        <v>10</v>
      </c>
    </row>
    <row r="37" spans="1:9" ht="15.75">
      <c r="A37" s="10" t="s">
        <v>43</v>
      </c>
      <c r="B37" s="22">
        <f t="shared" ref="B37:I37" si="5" xml:space="preserve"> B36*2*1.6</f>
        <v>32</v>
      </c>
      <c r="C37" s="22">
        <f t="shared" si="5"/>
        <v>32</v>
      </c>
      <c r="D37" s="22">
        <f t="shared" si="5"/>
        <v>32</v>
      </c>
      <c r="E37" s="22">
        <f t="shared" si="5"/>
        <v>32</v>
      </c>
      <c r="F37" s="22">
        <f t="shared" si="5"/>
        <v>32</v>
      </c>
      <c r="G37" s="22">
        <f t="shared" si="5"/>
        <v>32</v>
      </c>
      <c r="H37" s="22">
        <f t="shared" ref="H37" si="6" xml:space="preserve"> H36*2*1.6</f>
        <v>32</v>
      </c>
      <c r="I37" s="22">
        <f t="shared" si="5"/>
        <v>32</v>
      </c>
    </row>
    <row r="38" spans="1:9">
      <c r="A38" s="6" t="s">
        <v>8</v>
      </c>
      <c r="B38" s="8" t="s">
        <v>9</v>
      </c>
      <c r="C38" s="8" t="s">
        <v>9</v>
      </c>
      <c r="D38" s="8" t="s">
        <v>9</v>
      </c>
      <c r="E38" s="8" t="s">
        <v>9</v>
      </c>
      <c r="F38" s="8" t="s">
        <v>9</v>
      </c>
      <c r="G38" s="8" t="s">
        <v>9</v>
      </c>
      <c r="H38" s="8" t="s">
        <v>9</v>
      </c>
      <c r="I38" s="8" t="s">
        <v>9</v>
      </c>
    </row>
    <row r="39" spans="1:9">
      <c r="A39" s="6" t="s">
        <v>10</v>
      </c>
      <c r="B39" s="8">
        <v>6</v>
      </c>
      <c r="C39" s="8">
        <v>6</v>
      </c>
      <c r="D39" s="8">
        <v>6</v>
      </c>
      <c r="E39" s="8">
        <v>6</v>
      </c>
      <c r="F39" s="8">
        <v>6</v>
      </c>
      <c r="G39" s="8">
        <v>6</v>
      </c>
      <c r="H39" s="8">
        <v>6</v>
      </c>
      <c r="I39" s="8">
        <v>6</v>
      </c>
    </row>
    <row r="40" spans="1:9">
      <c r="A40" s="6" t="s">
        <v>11</v>
      </c>
      <c r="B40" s="8">
        <v>24</v>
      </c>
      <c r="C40" s="8">
        <v>24</v>
      </c>
      <c r="D40" s="8">
        <v>24</v>
      </c>
      <c r="E40" s="8">
        <v>24</v>
      </c>
      <c r="F40" s="8">
        <v>24</v>
      </c>
      <c r="G40" s="8">
        <v>24</v>
      </c>
      <c r="H40" s="8">
        <v>24</v>
      </c>
      <c r="I40" s="8">
        <v>24</v>
      </c>
    </row>
    <row r="41" spans="1:9">
      <c r="A41" s="6" t="s">
        <v>67</v>
      </c>
      <c r="B41" s="8" t="s">
        <v>68</v>
      </c>
      <c r="C41" s="8" t="s">
        <v>68</v>
      </c>
      <c r="D41" s="8" t="s">
        <v>69</v>
      </c>
      <c r="E41" s="8" t="s">
        <v>69</v>
      </c>
      <c r="F41" s="8" t="s">
        <v>69</v>
      </c>
      <c r="G41" s="8" t="s">
        <v>69</v>
      </c>
      <c r="H41" s="8" t="s">
        <v>69</v>
      </c>
      <c r="I41" s="8" t="s">
        <v>69</v>
      </c>
    </row>
    <row r="42" spans="1:9">
      <c r="A42" s="6" t="s">
        <v>88</v>
      </c>
      <c r="B42" s="8">
        <v>5</v>
      </c>
      <c r="C42" s="8">
        <v>5</v>
      </c>
      <c r="D42" s="8">
        <v>5</v>
      </c>
      <c r="E42" s="8">
        <v>5</v>
      </c>
      <c r="F42" s="8">
        <v>5</v>
      </c>
      <c r="G42" s="8">
        <v>4</v>
      </c>
      <c r="H42" s="8">
        <v>6</v>
      </c>
      <c r="I42" s="8">
        <v>6</v>
      </c>
    </row>
  </sheetData>
  <conditionalFormatting sqref="A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:A1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:A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2" sqref="L32"/>
    </sheetView>
  </sheetViews>
  <sheetFormatPr defaultRowHeight="12"/>
  <cols>
    <col min="1" max="1" width="41.140625" style="16" customWidth="1"/>
    <col min="2" max="2" width="8.85546875" style="16" customWidth="1"/>
    <col min="3" max="3" width="12.5703125" style="16" customWidth="1"/>
    <col min="4" max="4" width="14.42578125" style="16" customWidth="1"/>
    <col min="5" max="5" width="13.42578125" style="16" customWidth="1"/>
    <col min="6" max="6" width="13.28515625" style="16" customWidth="1"/>
    <col min="7" max="7" width="13.85546875" style="16" customWidth="1"/>
    <col min="8" max="9" width="16" style="16" customWidth="1"/>
    <col min="10" max="16384" width="9.140625" style="16"/>
  </cols>
  <sheetData>
    <row r="2" spans="1:9">
      <c r="B2" s="16" t="s">
        <v>12</v>
      </c>
      <c r="C2" s="16" t="s">
        <v>55</v>
      </c>
      <c r="D2" s="16" t="s">
        <v>56</v>
      </c>
      <c r="E2" s="16" t="s">
        <v>57</v>
      </c>
      <c r="F2" s="16" t="s">
        <v>58</v>
      </c>
      <c r="G2" s="16" t="s">
        <v>59</v>
      </c>
      <c r="H2" s="16" t="s">
        <v>60</v>
      </c>
      <c r="I2" s="16" t="s">
        <v>89</v>
      </c>
    </row>
    <row r="3" spans="1:9">
      <c r="A3" s="36" t="s">
        <v>0</v>
      </c>
      <c r="B3" s="35" t="s">
        <v>86</v>
      </c>
      <c r="C3" s="35" t="s">
        <v>61</v>
      </c>
      <c r="D3" s="35" t="s">
        <v>62</v>
      </c>
      <c r="E3" s="35" t="s">
        <v>63</v>
      </c>
      <c r="F3" s="35" t="s">
        <v>64</v>
      </c>
      <c r="G3" s="35" t="s">
        <v>65</v>
      </c>
      <c r="H3" s="35" t="s">
        <v>87</v>
      </c>
      <c r="I3" s="35" t="s">
        <v>66</v>
      </c>
    </row>
    <row r="4" spans="1:9">
      <c r="A4" s="37" t="s">
        <v>70</v>
      </c>
      <c r="B4" s="38">
        <f>'test 5-12 ALL'!$B$5</f>
        <v>3.57</v>
      </c>
      <c r="C4" s="38">
        <f>'test 5-12 ALL'!$C$5</f>
        <v>4.0999999999999996</v>
      </c>
      <c r="D4" s="38">
        <f>'test 5-12 ALL'!$D$5</f>
        <v>3.1</v>
      </c>
      <c r="E4" s="38">
        <f>'test 5-12 ALL'!$E$5</f>
        <v>5.07</v>
      </c>
      <c r="F4" s="38">
        <f>'test 5-12 ALL'!$F$5</f>
        <v>4.0999999999999996</v>
      </c>
      <c r="G4" s="38">
        <f>'test 5-12 ALL'!$G$5</f>
        <v>4.33</v>
      </c>
      <c r="H4" s="38">
        <f>'test 5-12 ALL'!$H$5</f>
        <v>4.0999999999999996</v>
      </c>
      <c r="I4" s="38">
        <f>'test 5-12 ALL'!$I$5</f>
        <v>4</v>
      </c>
    </row>
    <row r="5" spans="1:9">
      <c r="A5" s="37" t="s">
        <v>71</v>
      </c>
      <c r="B5" s="38">
        <f>'test 5-12 ALL'!$B$7</f>
        <v>33.43</v>
      </c>
      <c r="C5" s="38">
        <f>'test 5-12 ALL'!$C$7</f>
        <v>30.2</v>
      </c>
      <c r="D5" s="38">
        <f>'test 5-12 ALL'!$D$7</f>
        <v>19.37</v>
      </c>
      <c r="E5" s="38">
        <f>'test 5-12 ALL'!$E$7</f>
        <v>28.77</v>
      </c>
      <c r="F5" s="38">
        <f>'test 5-12 ALL'!$F$7</f>
        <v>30.17</v>
      </c>
      <c r="G5" s="38">
        <f>'test 5-12 ALL'!$G$7</f>
        <v>30.37</v>
      </c>
      <c r="H5" s="38">
        <f>'test 5-12 ALL'!$H$7</f>
        <v>30.17</v>
      </c>
      <c r="I5" s="38">
        <f>'test 5-12 ALL'!$I$7</f>
        <v>30.23</v>
      </c>
    </row>
    <row r="6" spans="1:9">
      <c r="A6" s="37" t="s">
        <v>72</v>
      </c>
      <c r="B6" s="38">
        <f>'test 5-12 ALL'!$B$9</f>
        <v>2.0299999999999998</v>
      </c>
      <c r="C6" s="38">
        <f>'test 5-12 ALL'!$C$9</f>
        <v>1.49</v>
      </c>
      <c r="D6" s="38">
        <f>'test 5-12 ALL'!$D$9</f>
        <v>1.17</v>
      </c>
      <c r="E6" s="38">
        <f>'test 5-12 ALL'!$E$9</f>
        <v>1.46</v>
      </c>
      <c r="F6" s="38">
        <f>'test 5-12 ALL'!$F$9</f>
        <v>1.47</v>
      </c>
      <c r="G6" s="38">
        <f>'test 5-12 ALL'!$G$9</f>
        <v>1.58</v>
      </c>
      <c r="H6" s="38">
        <f>'test 5-12 ALL'!$H$9</f>
        <v>1.42</v>
      </c>
      <c r="I6" s="38">
        <f>'test 5-12 ALL'!$I$9</f>
        <v>1.41</v>
      </c>
    </row>
    <row r="7" spans="1:9">
      <c r="A7" s="37"/>
    </row>
    <row r="8" spans="1:9">
      <c r="A8" s="36" t="s">
        <v>0</v>
      </c>
      <c r="B8" s="35" t="s">
        <v>86</v>
      </c>
      <c r="C8" s="35" t="s">
        <v>61</v>
      </c>
      <c r="D8" s="35" t="s">
        <v>62</v>
      </c>
      <c r="E8" s="35" t="s">
        <v>63</v>
      </c>
      <c r="F8" s="35" t="s">
        <v>64</v>
      </c>
      <c r="G8" s="35" t="s">
        <v>65</v>
      </c>
      <c r="H8" s="35" t="s">
        <v>87</v>
      </c>
      <c r="I8" s="35" t="s">
        <v>66</v>
      </c>
    </row>
    <row r="9" spans="1:9">
      <c r="A9" s="37" t="s">
        <v>73</v>
      </c>
      <c r="B9" s="38">
        <f>'test 5-12 ALL'!$B$12</f>
        <v>7.03</v>
      </c>
      <c r="C9" s="38">
        <f>'test 5-12 ALL'!$C$12</f>
        <v>8.1</v>
      </c>
      <c r="D9" s="38">
        <f>'test 5-12 ALL'!$D$12</f>
        <v>6.17</v>
      </c>
      <c r="E9" s="38">
        <f>'test 5-12 ALL'!$E$12</f>
        <v>10.1</v>
      </c>
      <c r="F9" s="38">
        <f>'test 5-12 ALL'!$F$12</f>
        <v>8.17</v>
      </c>
      <c r="G9" s="38">
        <f>'test 5-12 ALL'!$G$12</f>
        <v>8.6</v>
      </c>
      <c r="H9" s="38">
        <f>'test 5-12 ALL'!$H$12</f>
        <v>8.07</v>
      </c>
      <c r="I9" s="38">
        <f>'test 5-12 ALL'!$I$12</f>
        <v>7.97</v>
      </c>
    </row>
    <row r="10" spans="1:9">
      <c r="A10" s="37" t="s">
        <v>74</v>
      </c>
      <c r="B10" s="38">
        <f>'test 5-12 ALL'!$B$14</f>
        <v>67.2</v>
      </c>
      <c r="C10" s="38">
        <f>'test 5-12 ALL'!$C$14</f>
        <v>60</v>
      </c>
      <c r="D10" s="38">
        <f>'test 5-12 ALL'!$D$14</f>
        <v>39.07</v>
      </c>
      <c r="E10" s="38">
        <f>'test 5-12 ALL'!$E$14</f>
        <v>57.6</v>
      </c>
      <c r="F10" s="38">
        <f>'test 5-12 ALL'!$F$14</f>
        <v>60</v>
      </c>
      <c r="G10" s="38">
        <f>'test 5-12 ALL'!$G$14</f>
        <v>60.8</v>
      </c>
      <c r="H10" s="38">
        <f>'test 5-12 ALL'!$H$14</f>
        <v>60</v>
      </c>
      <c r="I10" s="38">
        <f>'test 5-12 ALL'!$I$14</f>
        <v>60</v>
      </c>
    </row>
    <row r="11" spans="1:9">
      <c r="A11" s="37" t="s">
        <v>75</v>
      </c>
      <c r="B11" s="38">
        <f>'test 5-12 ALL'!$B$16</f>
        <v>3.9</v>
      </c>
      <c r="C11" s="38">
        <f>'test 5-12 ALL'!$C$16</f>
        <v>3.2</v>
      </c>
      <c r="D11" s="38">
        <f>'test 5-12 ALL'!$D$16</f>
        <v>2.5</v>
      </c>
      <c r="E11" s="38">
        <f>'test 5-12 ALL'!$E$16</f>
        <v>3.2</v>
      </c>
      <c r="F11" s="38">
        <f>'test 5-12 ALL'!$F$16</f>
        <v>3.2</v>
      </c>
      <c r="G11" s="38">
        <f>'test 5-12 ALL'!$G$16</f>
        <v>3.27</v>
      </c>
      <c r="H11" s="38">
        <f>'test 5-12 ALL'!$H$16</f>
        <v>3.13</v>
      </c>
      <c r="I11" s="38">
        <f>'test 5-12 ALL'!$I$16</f>
        <v>3.1</v>
      </c>
    </row>
    <row r="12" spans="1:9">
      <c r="A12" s="37"/>
    </row>
    <row r="13" spans="1:9">
      <c r="A13" s="36" t="s">
        <v>0</v>
      </c>
      <c r="B13" s="35" t="s">
        <v>86</v>
      </c>
      <c r="C13" s="35" t="s">
        <v>61</v>
      </c>
      <c r="D13" s="35" t="s">
        <v>62</v>
      </c>
      <c r="E13" s="35" t="s">
        <v>63</v>
      </c>
      <c r="F13" s="35" t="s">
        <v>64</v>
      </c>
      <c r="G13" s="35" t="s">
        <v>65</v>
      </c>
      <c r="H13" s="35" t="s">
        <v>87</v>
      </c>
      <c r="I13" s="35" t="s">
        <v>66</v>
      </c>
    </row>
    <row r="14" spans="1:9">
      <c r="A14" s="39" t="s">
        <v>28</v>
      </c>
      <c r="B14" s="38">
        <f t="shared" ref="B14" si="0">SUM(B4:B6)</f>
        <v>39.03</v>
      </c>
      <c r="C14" s="38">
        <f t="shared" ref="C14:H14" si="1">SUM(C4:C6)</f>
        <v>35.79</v>
      </c>
      <c r="D14" s="38">
        <f t="shared" si="1"/>
        <v>23.64</v>
      </c>
      <c r="E14" s="38">
        <f t="shared" si="1"/>
        <v>35.300000000000004</v>
      </c>
      <c r="F14" s="38">
        <f t="shared" si="1"/>
        <v>35.74</v>
      </c>
      <c r="G14" s="38">
        <f t="shared" si="1"/>
        <v>36.28</v>
      </c>
      <c r="H14" s="38">
        <f t="shared" si="1"/>
        <v>35.690000000000005</v>
      </c>
      <c r="I14" s="38">
        <f t="shared" ref="I14" si="2">SUM(I4:I6)</f>
        <v>35.64</v>
      </c>
    </row>
    <row r="15" spans="1:9">
      <c r="A15" s="39" t="s">
        <v>29</v>
      </c>
      <c r="B15" s="38">
        <f t="shared" ref="B15" si="3">SUM(B9:B11)</f>
        <v>78.13000000000001</v>
      </c>
      <c r="C15" s="38">
        <f t="shared" ref="C15:H15" si="4">SUM(C9:C11)</f>
        <v>71.3</v>
      </c>
      <c r="D15" s="38">
        <f t="shared" si="4"/>
        <v>47.74</v>
      </c>
      <c r="E15" s="38">
        <f t="shared" si="4"/>
        <v>70.900000000000006</v>
      </c>
      <c r="F15" s="38">
        <f t="shared" si="4"/>
        <v>71.37</v>
      </c>
      <c r="G15" s="38">
        <f t="shared" si="4"/>
        <v>72.669999999999987</v>
      </c>
      <c r="H15" s="38">
        <f t="shared" si="4"/>
        <v>71.199999999999989</v>
      </c>
      <c r="I15" s="38">
        <f t="shared" ref="I15" si="5">SUM(I9:I11)</f>
        <v>71.069999999999993</v>
      </c>
    </row>
    <row r="16" spans="1:9">
      <c r="A16" s="36" t="s">
        <v>27</v>
      </c>
      <c r="B16" s="38">
        <f>'test 5-12 ALL'!$B$23</f>
        <v>17.323881</v>
      </c>
      <c r="C16" s="38">
        <f>'test 5-12 ALL'!$C$23</f>
        <v>14.735721</v>
      </c>
      <c r="D16" s="38">
        <f>'test 5-12 ALL'!$D$23</f>
        <v>16.228944000000002</v>
      </c>
      <c r="E16" s="38">
        <f>'test 5-12 ALL'!$E$23</f>
        <v>31.465087500000003</v>
      </c>
      <c r="F16" s="38">
        <f>'test 5-12 ALL'!$F$23</f>
        <v>12.454913999999999</v>
      </c>
      <c r="G16" s="38">
        <f>'test 5-12 ALL'!$G$23</f>
        <v>12.14499</v>
      </c>
      <c r="H16" s="38">
        <f>'test 5-12 ALL'!$H$23</f>
        <v>13.630232800000002</v>
      </c>
      <c r="I16" s="38">
        <f>'test 5-12 ALL'!$I$23</f>
        <v>14.268173999999998</v>
      </c>
    </row>
    <row r="17" spans="1:9">
      <c r="A17" s="36" t="s">
        <v>30</v>
      </c>
      <c r="B17" s="32">
        <f>((B14)/35.79)-1</f>
        <v>9.0528080469404859E-2</v>
      </c>
      <c r="C17" s="32">
        <f>((C14)/35.79)-1</f>
        <v>0</v>
      </c>
      <c r="D17" s="32">
        <f t="shared" ref="D17:H17" si="6">((D14)/35.79)-1</f>
        <v>-0.33948030176026822</v>
      </c>
      <c r="E17" s="32">
        <f t="shared" si="6"/>
        <v>-1.3690975132718441E-2</v>
      </c>
      <c r="F17" s="32">
        <f t="shared" si="6"/>
        <v>-1.397038278848739E-3</v>
      </c>
      <c r="G17" s="32">
        <f t="shared" si="6"/>
        <v>1.3690975132718775E-2</v>
      </c>
      <c r="H17" s="32">
        <f t="shared" si="6"/>
        <v>-2.794076557697478E-3</v>
      </c>
      <c r="I17" s="32">
        <f t="shared" ref="I17" si="7">((I14)/35.79)-1</f>
        <v>-4.191114836546439E-3</v>
      </c>
    </row>
    <row r="18" spans="1:9">
      <c r="A18" s="36" t="s">
        <v>50</v>
      </c>
      <c r="B18" s="32">
        <f>((B15)/71.3)-1</f>
        <v>9.5792426367461658E-2</v>
      </c>
      <c r="C18" s="32">
        <f>((C15)/71.3)-1</f>
        <v>0</v>
      </c>
      <c r="D18" s="32">
        <f t="shared" ref="D18:H18" si="8">((D15)/71.3)-1</f>
        <v>-0.33043478260869563</v>
      </c>
      <c r="E18" s="32">
        <f t="shared" si="8"/>
        <v>-5.6100981767179814E-3</v>
      </c>
      <c r="F18" s="32">
        <f t="shared" si="8"/>
        <v>9.8176718092579662E-4</v>
      </c>
      <c r="G18" s="32">
        <f t="shared" si="8"/>
        <v>1.9214586255259292E-2</v>
      </c>
      <c r="H18" s="32">
        <f t="shared" si="8"/>
        <v>-1.4025245441796619E-3</v>
      </c>
      <c r="I18" s="32">
        <f t="shared" ref="I18" si="9">((I15)/71.3)-1</f>
        <v>-3.225806451612967E-3</v>
      </c>
    </row>
    <row r="20" spans="1:9">
      <c r="A20" s="36" t="s">
        <v>0</v>
      </c>
      <c r="B20" s="35" t="s">
        <v>86</v>
      </c>
      <c r="C20" s="35" t="s">
        <v>61</v>
      </c>
      <c r="D20" s="35" t="s">
        <v>62</v>
      </c>
      <c r="E20" s="35" t="s">
        <v>63</v>
      </c>
      <c r="F20" s="35" t="s">
        <v>64</v>
      </c>
      <c r="G20" s="35" t="s">
        <v>65</v>
      </c>
      <c r="H20" s="35" t="s">
        <v>87</v>
      </c>
      <c r="I20" s="35" t="s">
        <v>66</v>
      </c>
    </row>
    <row r="21" spans="1:9">
      <c r="A21" s="37" t="s">
        <v>76</v>
      </c>
      <c r="B21" s="38">
        <f>'test 5-12 ALL'!$B$4</f>
        <v>13</v>
      </c>
      <c r="C21" s="38">
        <f>'test 5-12 ALL'!$C$4</f>
        <v>7.1</v>
      </c>
      <c r="D21" s="38">
        <f>'test 5-12 ALL'!$D$4</f>
        <v>7.67</v>
      </c>
      <c r="E21" s="38">
        <f>'test 5-12 ALL'!$E$4</f>
        <v>50.17</v>
      </c>
      <c r="F21" s="38">
        <f>'test 5-12 ALL'!$F$4</f>
        <v>7.9</v>
      </c>
      <c r="G21" s="38">
        <f>'test 5-12 ALL'!$G$4</f>
        <v>9.77</v>
      </c>
      <c r="H21" s="38">
        <f>'test 5-12 ALL'!$H$4</f>
        <v>6.67</v>
      </c>
      <c r="I21" s="38">
        <f>'test 5-12 ALL'!$I$4</f>
        <v>6.93</v>
      </c>
    </row>
    <row r="22" spans="1:9">
      <c r="A22" s="37" t="s">
        <v>77</v>
      </c>
      <c r="B22" s="38">
        <f>'test 5-12 ALL'!$B$6</f>
        <v>18.8</v>
      </c>
      <c r="C22" s="38">
        <f>'test 5-12 ALL'!$C$6</f>
        <v>17.97</v>
      </c>
      <c r="D22" s="38">
        <f>'test 5-12 ALL'!$D$6</f>
        <v>22.33</v>
      </c>
      <c r="E22" s="38">
        <f>'test 5-12 ALL'!$E$6</f>
        <v>21.53</v>
      </c>
      <c r="F22" s="38">
        <f>'test 5-12 ALL'!$F$6</f>
        <v>17.829999999999998</v>
      </c>
      <c r="G22" s="38">
        <f>'test 5-12 ALL'!$G$6</f>
        <v>21.37</v>
      </c>
      <c r="H22" s="38">
        <f>'test 5-12 ALL'!$H$6</f>
        <v>15.33</v>
      </c>
      <c r="I22" s="38">
        <f>'test 5-12 ALL'!$I$6</f>
        <v>15.5</v>
      </c>
    </row>
    <row r="23" spans="1:9">
      <c r="A23" s="37" t="s">
        <v>78</v>
      </c>
      <c r="B23" s="38">
        <f>'test 5-12 ALL'!$B$8</f>
        <v>1.37</v>
      </c>
      <c r="C23" s="38">
        <f>'test 5-12 ALL'!$C$8</f>
        <v>1.93</v>
      </c>
      <c r="D23" s="38">
        <f>'test 5-12 ALL'!$D$8</f>
        <v>1.91</v>
      </c>
      <c r="E23" s="38">
        <f>'test 5-12 ALL'!$E$8</f>
        <v>1.28</v>
      </c>
      <c r="F23" s="38">
        <f>'test 5-12 ALL'!$F$8</f>
        <v>1.33</v>
      </c>
      <c r="G23" s="38">
        <f>'test 5-12 ALL'!$G$8</f>
        <v>1.92</v>
      </c>
      <c r="H23" s="38">
        <f>'test 5-12 ALL'!$H$8</f>
        <v>1.35</v>
      </c>
      <c r="I23" s="38">
        <f>'test 5-12 ALL'!$I$8</f>
        <v>1.57</v>
      </c>
    </row>
    <row r="24" spans="1:9">
      <c r="A24" s="37" t="s">
        <v>92</v>
      </c>
      <c r="B24" s="32">
        <f>(B21/C21)-1</f>
        <v>0.83098591549295775</v>
      </c>
      <c r="C24" s="32">
        <f>(C21/C21)-1</f>
        <v>0</v>
      </c>
      <c r="D24" s="32">
        <f>(D21/C21)-1</f>
        <v>8.0281690140845186E-2</v>
      </c>
      <c r="E24" s="32">
        <f>(E21/C21)-1</f>
        <v>6.0661971830985921</v>
      </c>
      <c r="F24" s="38"/>
      <c r="G24" s="38"/>
      <c r="H24" s="38"/>
      <c r="I24" s="38"/>
    </row>
    <row r="25" spans="1:9">
      <c r="A25" s="37" t="s">
        <v>94</v>
      </c>
      <c r="B25" s="32">
        <f>(B22/C22)-1</f>
        <v>4.6188091263216657E-2</v>
      </c>
      <c r="C25" s="32">
        <f>(C22/C22)-1</f>
        <v>0</v>
      </c>
      <c r="D25" s="32">
        <f>(D22/C22)-1</f>
        <v>0.24262659988870339</v>
      </c>
      <c r="E25" s="32">
        <f>(E22/C22)-1</f>
        <v>0.19810795770729017</v>
      </c>
      <c r="F25" s="38"/>
      <c r="G25" s="38"/>
      <c r="H25" s="38"/>
      <c r="I25" s="38"/>
    </row>
    <row r="26" spans="1:9">
      <c r="A26" s="37" t="s">
        <v>93</v>
      </c>
      <c r="B26" s="32">
        <f>(B23/C23)-1</f>
        <v>-0.29015544041450769</v>
      </c>
      <c r="C26" s="32">
        <f>(C23/C23)-1</f>
        <v>0</v>
      </c>
      <c r="D26" s="32">
        <f>(D23/C23)-1</f>
        <v>-1.0362694300518172E-2</v>
      </c>
      <c r="E26" s="32">
        <f>(E23/C23)-1</f>
        <v>-0.33678756476683935</v>
      </c>
      <c r="F26" s="38"/>
      <c r="G26" s="38"/>
      <c r="H26" s="38"/>
      <c r="I26" s="38"/>
    </row>
    <row r="27" spans="1:9">
      <c r="A27" s="37"/>
    </row>
    <row r="28" spans="1:9">
      <c r="A28" s="36" t="s">
        <v>0</v>
      </c>
      <c r="B28" s="35" t="s">
        <v>86</v>
      </c>
      <c r="C28" s="35" t="s">
        <v>61</v>
      </c>
      <c r="D28" s="35" t="s">
        <v>62</v>
      </c>
      <c r="E28" s="35" t="s">
        <v>63</v>
      </c>
      <c r="F28" s="35" t="s">
        <v>64</v>
      </c>
      <c r="G28" s="35" t="s">
        <v>65</v>
      </c>
      <c r="H28" s="35" t="s">
        <v>87</v>
      </c>
      <c r="I28" s="35" t="s">
        <v>66</v>
      </c>
    </row>
    <row r="29" spans="1:9">
      <c r="A29" s="37" t="s">
        <v>79</v>
      </c>
      <c r="B29" s="38">
        <f>'test 5-12 ALL'!$B$11</f>
        <v>25.9</v>
      </c>
      <c r="C29" s="38">
        <f>'test 5-12 ALL'!$C$11</f>
        <v>13.97</v>
      </c>
      <c r="D29" s="38">
        <f>'test 5-12 ALL'!$D$11</f>
        <v>15.17</v>
      </c>
      <c r="E29" s="38">
        <f>'test 5-12 ALL'!$E$11</f>
        <v>99.57</v>
      </c>
      <c r="F29" s="38">
        <f>'test 5-12 ALL'!$F$11</f>
        <v>15.57</v>
      </c>
      <c r="G29" s="38">
        <f>'test 5-12 ALL'!$G$11</f>
        <v>19.329999999999998</v>
      </c>
      <c r="H29" s="38">
        <f>'test 5-12 ALL'!$H$11</f>
        <v>13.17</v>
      </c>
      <c r="I29" s="38">
        <f>'test 5-12 ALL'!$I$11</f>
        <v>13.57</v>
      </c>
    </row>
    <row r="30" spans="1:9">
      <c r="A30" s="37" t="s">
        <v>80</v>
      </c>
      <c r="B30" s="38">
        <f>'test 5-12 ALL'!$B$13</f>
        <v>39.200000000000003</v>
      </c>
      <c r="C30" s="38">
        <f>'test 5-12 ALL'!$C$13</f>
        <v>36.729999999999997</v>
      </c>
      <c r="D30" s="38">
        <f>'test 5-12 ALL'!$D$13</f>
        <v>45.63</v>
      </c>
      <c r="E30" s="38">
        <f>'test 5-12 ALL'!$E$13</f>
        <v>43.6</v>
      </c>
      <c r="F30" s="38">
        <f>'test 5-12 ALL'!$F$13</f>
        <v>36.57</v>
      </c>
      <c r="G30" s="38">
        <f>'test 5-12 ALL'!$G$13</f>
        <v>43.37</v>
      </c>
      <c r="H30" s="38">
        <f>'test 5-12 ALL'!$H$13</f>
        <v>31.63</v>
      </c>
      <c r="I30" s="38">
        <f>'test 5-12 ALL'!$I$13</f>
        <v>32.33</v>
      </c>
    </row>
    <row r="31" spans="1:9">
      <c r="A31" s="37" t="s">
        <v>81</v>
      </c>
      <c r="B31" s="38">
        <f>'test 5-12 ALL'!$B$15</f>
        <v>4.87</v>
      </c>
      <c r="C31" s="38">
        <f>'test 5-12 ALL'!$C$15</f>
        <v>5.0999999999999996</v>
      </c>
      <c r="D31" s="38">
        <f>'test 5-12 ALL'!$D$15</f>
        <v>5.9</v>
      </c>
      <c r="E31" s="38">
        <f>'test 5-12 ALL'!$E$15</f>
        <v>5.53</v>
      </c>
      <c r="F31" s="38">
        <f>'test 5-12 ALL'!$F$15</f>
        <v>5.5</v>
      </c>
      <c r="G31" s="38">
        <f>'test 5-12 ALL'!$G$15</f>
        <v>6.1</v>
      </c>
      <c r="H31" s="38">
        <f>'test 5-12 ALL'!$H$15</f>
        <v>5.0999999999999996</v>
      </c>
      <c r="I31" s="38">
        <f>'test 5-12 ALL'!$I$15</f>
        <v>8.43</v>
      </c>
    </row>
    <row r="32" spans="1:9">
      <c r="A32" s="37" t="s">
        <v>95</v>
      </c>
      <c r="B32" s="32">
        <f>(B29/C29)-1</f>
        <v>0.85397279885468835</v>
      </c>
      <c r="C32" s="32">
        <f>(C29/C29)-1</f>
        <v>0</v>
      </c>
      <c r="D32" s="32">
        <f>(D29/C29)-1</f>
        <v>8.5898353614888956E-2</v>
      </c>
      <c r="E32" s="32">
        <f>(E29/C29)-1</f>
        <v>6.127415891195418</v>
      </c>
      <c r="F32" s="38"/>
      <c r="G32" s="38"/>
      <c r="H32" s="38"/>
      <c r="I32" s="38"/>
    </row>
    <row r="33" spans="1:9">
      <c r="A33" s="37" t="s">
        <v>96</v>
      </c>
      <c r="B33" s="32">
        <f>(B30/C30)-1</f>
        <v>6.7247481622652039E-2</v>
      </c>
      <c r="C33" s="32">
        <f>(C30/C30)-1</f>
        <v>0</v>
      </c>
      <c r="D33" s="32">
        <f>(D30/C30)-1</f>
        <v>0.24230873945004094</v>
      </c>
      <c r="E33" s="32">
        <f>(E30/C30)-1</f>
        <v>0.18704056629458221</v>
      </c>
      <c r="F33" s="38"/>
      <c r="G33" s="38"/>
      <c r="H33" s="38"/>
      <c r="I33" s="38"/>
    </row>
    <row r="34" spans="1:9">
      <c r="A34" s="37" t="s">
        <v>97</v>
      </c>
      <c r="B34" s="32">
        <f>(B31/C31)-1</f>
        <v>-4.5098039215686225E-2</v>
      </c>
      <c r="C34" s="32">
        <f>(C31/C31)-1</f>
        <v>0</v>
      </c>
      <c r="D34" s="32">
        <f>(D31/C31)-1</f>
        <v>0.15686274509803932</v>
      </c>
      <c r="E34" s="32">
        <f>(E31/C31)-1</f>
        <v>8.4313725490196223E-2</v>
      </c>
      <c r="F34" s="38"/>
      <c r="G34" s="38"/>
      <c r="H34" s="38"/>
      <c r="I34" s="38"/>
    </row>
    <row r="35" spans="1:9">
      <c r="A35" s="37"/>
    </row>
    <row r="36" spans="1:9">
      <c r="A36" s="36" t="s">
        <v>0</v>
      </c>
      <c r="B36" s="35" t="s">
        <v>86</v>
      </c>
      <c r="C36" s="35" t="s">
        <v>61</v>
      </c>
      <c r="D36" s="35" t="s">
        <v>62</v>
      </c>
      <c r="E36" s="35" t="s">
        <v>63</v>
      </c>
      <c r="F36" s="35" t="s">
        <v>64</v>
      </c>
      <c r="G36" s="35" t="s">
        <v>65</v>
      </c>
      <c r="H36" s="35" t="s">
        <v>87</v>
      </c>
      <c r="I36" s="35" t="s">
        <v>66</v>
      </c>
    </row>
    <row r="37" spans="1:9">
      <c r="A37" s="39" t="s">
        <v>82</v>
      </c>
      <c r="B37" s="38">
        <f t="shared" ref="B37" si="10">SUM(B21:B23)</f>
        <v>33.17</v>
      </c>
      <c r="C37" s="38">
        <f t="shared" ref="C37:H37" si="11">SUM(C21:C23)</f>
        <v>27</v>
      </c>
      <c r="D37" s="38">
        <f t="shared" si="11"/>
        <v>31.91</v>
      </c>
      <c r="E37" s="38">
        <f t="shared" si="11"/>
        <v>72.98</v>
      </c>
      <c r="F37" s="38">
        <f t="shared" si="11"/>
        <v>27.059999999999995</v>
      </c>
      <c r="G37" s="38">
        <f t="shared" si="11"/>
        <v>33.06</v>
      </c>
      <c r="H37" s="38">
        <f t="shared" si="11"/>
        <v>23.35</v>
      </c>
      <c r="I37" s="38">
        <f t="shared" ref="I37" si="12">SUM(I21:I23)</f>
        <v>24</v>
      </c>
    </row>
    <row r="38" spans="1:9">
      <c r="A38" s="39" t="s">
        <v>83</v>
      </c>
      <c r="B38" s="38">
        <f t="shared" ref="B38" si="13">SUM(B29:B31)</f>
        <v>69.97</v>
      </c>
      <c r="C38" s="38">
        <f t="shared" ref="C38:H38" si="14">SUM(C29:C31)</f>
        <v>55.8</v>
      </c>
      <c r="D38" s="38">
        <f t="shared" si="14"/>
        <v>66.7</v>
      </c>
      <c r="E38" s="38">
        <f t="shared" si="14"/>
        <v>148.69999999999999</v>
      </c>
      <c r="F38" s="38">
        <f t="shared" si="14"/>
        <v>57.64</v>
      </c>
      <c r="G38" s="38">
        <f t="shared" si="14"/>
        <v>68.8</v>
      </c>
      <c r="H38" s="38">
        <f t="shared" si="14"/>
        <v>49.9</v>
      </c>
      <c r="I38" s="38">
        <f t="shared" ref="I38" si="15">SUM(I29:I31)</f>
        <v>54.33</v>
      </c>
    </row>
    <row r="39" spans="1:9">
      <c r="A39" s="36" t="s">
        <v>27</v>
      </c>
      <c r="B39" s="38">
        <f>'test 5-12 ALL'!$B$23</f>
        <v>17.323881</v>
      </c>
      <c r="C39" s="38">
        <f>'test 5-12 ALL'!$C$23</f>
        <v>14.735721</v>
      </c>
      <c r="D39" s="38">
        <f>'test 5-12 ALL'!$D$23</f>
        <v>16.228944000000002</v>
      </c>
      <c r="E39" s="38">
        <f>'test 5-12 ALL'!$E$23</f>
        <v>31.465087500000003</v>
      </c>
      <c r="F39" s="38">
        <f>'test 5-12 ALL'!$F$23</f>
        <v>12.454913999999999</v>
      </c>
      <c r="G39" s="38">
        <f>'test 5-12 ALL'!$G$23</f>
        <v>12.14499</v>
      </c>
      <c r="H39" s="38">
        <f>'test 5-12 ALL'!$H$23</f>
        <v>13.630232800000002</v>
      </c>
      <c r="I39" s="38">
        <f>'test 5-12 ALL'!$I$23</f>
        <v>14.268173999999998</v>
      </c>
    </row>
    <row r="40" spans="1:9">
      <c r="A40" s="36" t="s">
        <v>49</v>
      </c>
      <c r="B40" s="32">
        <f>'test 5-12 ALL'!B24</f>
        <v>0.17563850455637708</v>
      </c>
      <c r="C40" s="32">
        <f>'test 5-12 ALL'!C24</f>
        <v>0</v>
      </c>
      <c r="D40" s="32">
        <f>'test 5-12 ALL'!D24</f>
        <v>0.10133355537879707</v>
      </c>
      <c r="E40" s="32">
        <f>'test 5-12 ALL'!E24</f>
        <v>1.1352933799438794</v>
      </c>
      <c r="F40" s="32">
        <f>'test 5-12 ALL'!F24</f>
        <v>-0.15478082137955795</v>
      </c>
      <c r="G40" s="32">
        <f>'test 5-12 ALL'!G24</f>
        <v>-0.17581297854377131</v>
      </c>
      <c r="H40" s="32">
        <f>'test 5-12 ALL'!I24</f>
        <v>-3.1728817341207916E-2</v>
      </c>
      <c r="I40" s="32">
        <f>'test 5-12 ALL'!J24</f>
        <v>0</v>
      </c>
    </row>
    <row r="41" spans="1:9">
      <c r="A41" s="36" t="s">
        <v>31</v>
      </c>
      <c r="B41" s="32">
        <f>((B37)/27)-1</f>
        <v>0.22851851851851857</v>
      </c>
      <c r="C41" s="32">
        <f>((C37)/27)-1</f>
        <v>0</v>
      </c>
      <c r="D41" s="32">
        <f t="shared" ref="D41:H41" si="16">((D37)/27)-1</f>
        <v>0.18185185185185193</v>
      </c>
      <c r="E41" s="32">
        <f t="shared" si="16"/>
        <v>1.702962962962963</v>
      </c>
      <c r="F41" s="32">
        <f t="shared" si="16"/>
        <v>2.2222222222221255E-3</v>
      </c>
      <c r="G41" s="32">
        <f t="shared" si="16"/>
        <v>0.22444444444444445</v>
      </c>
      <c r="H41" s="32">
        <f t="shared" si="16"/>
        <v>-0.13518518518518519</v>
      </c>
      <c r="I41" s="32">
        <f t="shared" ref="I41" si="17">((I37)/27)-1</f>
        <v>-0.11111111111111116</v>
      </c>
    </row>
    <row r="42" spans="1:9">
      <c r="A42" s="36" t="s">
        <v>32</v>
      </c>
      <c r="B42" s="32">
        <f>((B38)/55.8)-1</f>
        <v>0.25394265232974922</v>
      </c>
      <c r="C42" s="32">
        <f>((C38)/55.8)-1</f>
        <v>0</v>
      </c>
      <c r="D42" s="32">
        <f t="shared" ref="D42:H42" si="18">((D38)/55.8)-1</f>
        <v>0.19534050179211482</v>
      </c>
      <c r="E42" s="32">
        <f t="shared" si="18"/>
        <v>1.6648745519713262</v>
      </c>
      <c r="F42" s="32">
        <f t="shared" si="18"/>
        <v>3.2974910394265367E-2</v>
      </c>
      <c r="G42" s="32">
        <f t="shared" si="18"/>
        <v>0.23297491039426532</v>
      </c>
      <c r="H42" s="32">
        <f t="shared" si="18"/>
        <v>-0.10573476702508955</v>
      </c>
      <c r="I42" s="32">
        <f t="shared" ref="I42" si="19">((I38)/55.8)-1</f>
        <v>-2.6344086021505397E-2</v>
      </c>
    </row>
  </sheetData>
  <conditionalFormatting sqref="A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A7 A1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:A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1 A3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29" sqref="E29"/>
    </sheetView>
  </sheetViews>
  <sheetFormatPr defaultRowHeight="15"/>
  <cols>
    <col min="2" max="2" width="27.42578125" customWidth="1"/>
    <col min="3" max="3" width="15.42578125" customWidth="1"/>
    <col min="4" max="4" width="16.7109375" customWidth="1"/>
    <col min="5" max="5" width="14.85546875" customWidth="1"/>
    <col min="6" max="6" width="20.28515625" customWidth="1"/>
  </cols>
  <sheetData>
    <row r="1" spans="2:6">
      <c r="C1" s="16" t="s">
        <v>58</v>
      </c>
      <c r="D1" s="16" t="s">
        <v>59</v>
      </c>
      <c r="E1" s="16" t="s">
        <v>60</v>
      </c>
      <c r="F1" s="16" t="s">
        <v>89</v>
      </c>
    </row>
    <row r="2" spans="2:6">
      <c r="C2" s="35" t="s">
        <v>64</v>
      </c>
      <c r="D2" s="35" t="s">
        <v>65</v>
      </c>
      <c r="E2" s="35" t="s">
        <v>87</v>
      </c>
      <c r="F2" s="35" t="s">
        <v>66</v>
      </c>
    </row>
    <row r="3" spans="2:6">
      <c r="B3" s="5" t="s">
        <v>44</v>
      </c>
      <c r="C3">
        <v>2707.59</v>
      </c>
      <c r="D3">
        <v>2208.1799999999998</v>
      </c>
      <c r="E3">
        <v>3373.82</v>
      </c>
      <c r="F3">
        <v>3318.18</v>
      </c>
    </row>
    <row r="4" spans="2:6">
      <c r="B4" s="5" t="s">
        <v>45</v>
      </c>
      <c r="C4">
        <v>4.5999999999999996</v>
      </c>
      <c r="D4">
        <v>5.5</v>
      </c>
      <c r="E4">
        <v>4.04</v>
      </c>
      <c r="F4">
        <v>4.3</v>
      </c>
    </row>
    <row r="5" spans="2:6">
      <c r="B5" s="5" t="s">
        <v>46</v>
      </c>
      <c r="C5" s="4">
        <f t="shared" ref="C5:F5" si="0" xml:space="preserve"> ((C3 *C4)/1000)</f>
        <v>12.454913999999999</v>
      </c>
      <c r="D5" s="4">
        <f t="shared" si="0"/>
        <v>12.14499</v>
      </c>
      <c r="E5" s="4">
        <f t="shared" si="0"/>
        <v>13.630232800000002</v>
      </c>
      <c r="F5" s="4">
        <f t="shared" si="0"/>
        <v>14.268173999999998</v>
      </c>
    </row>
    <row r="6" spans="2:6">
      <c r="B6" s="25" t="s">
        <v>90</v>
      </c>
      <c r="C6" s="24">
        <f>(C5/E5)-1</f>
        <v>-8.6228813347927757E-2</v>
      </c>
      <c r="D6" s="24">
        <f>(D5/E5)-1</f>
        <v>-0.10896679622375938</v>
      </c>
      <c r="E6" s="24">
        <f>(E5/E5)-1</f>
        <v>0</v>
      </c>
      <c r="F6" s="24">
        <f>(F5/E5)-1</f>
        <v>4.680339722444038E-2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1" sqref="H31"/>
    </sheetView>
  </sheetViews>
  <sheetFormatPr defaultRowHeight="12"/>
  <cols>
    <col min="1" max="1" width="45.5703125" style="16" customWidth="1"/>
    <col min="2" max="2" width="9.140625" style="16"/>
    <col min="3" max="3" width="12.42578125" style="16" customWidth="1"/>
    <col min="4" max="4" width="14.42578125" style="16" customWidth="1"/>
    <col min="5" max="6" width="12.85546875" style="16" customWidth="1"/>
    <col min="7" max="7" width="13" style="16" customWidth="1"/>
    <col min="8" max="9" width="15.5703125" style="16" customWidth="1"/>
    <col min="10" max="16384" width="9.140625" style="16"/>
  </cols>
  <sheetData>
    <row r="2" spans="1:9">
      <c r="B2" s="16" t="s">
        <v>12</v>
      </c>
      <c r="C2" s="16" t="s">
        <v>55</v>
      </c>
      <c r="D2" s="16" t="s">
        <v>56</v>
      </c>
      <c r="E2" s="16" t="s">
        <v>57</v>
      </c>
      <c r="F2" s="16" t="s">
        <v>58</v>
      </c>
      <c r="G2" s="16" t="s">
        <v>59</v>
      </c>
      <c r="H2" s="16" t="s">
        <v>60</v>
      </c>
      <c r="I2" s="16" t="s">
        <v>89</v>
      </c>
    </row>
    <row r="3" spans="1:9">
      <c r="A3" s="36" t="s">
        <v>0</v>
      </c>
      <c r="B3" s="35" t="s">
        <v>86</v>
      </c>
      <c r="C3" s="35" t="s">
        <v>61</v>
      </c>
      <c r="D3" s="35" t="s">
        <v>62</v>
      </c>
      <c r="E3" s="35" t="s">
        <v>63</v>
      </c>
      <c r="F3" s="35" t="s">
        <v>64</v>
      </c>
      <c r="G3" s="35" t="s">
        <v>65</v>
      </c>
      <c r="H3" s="35" t="s">
        <v>87</v>
      </c>
      <c r="I3" s="35" t="s">
        <v>66</v>
      </c>
    </row>
    <row r="4" spans="1:9">
      <c r="A4" s="37" t="s">
        <v>84</v>
      </c>
      <c r="B4" s="38">
        <f>'test 5-12 ALL'!$B$18</f>
        <v>3.1</v>
      </c>
      <c r="C4" s="38">
        <f>'test 5-12 ALL'!$C$18</f>
        <v>2.6</v>
      </c>
      <c r="D4" s="38">
        <f>'test 5-12 ALL'!$D$18</f>
        <v>3.47</v>
      </c>
      <c r="E4" s="38">
        <f>'test 5-12 ALL'!$E$18</f>
        <v>2.63</v>
      </c>
      <c r="F4" s="38">
        <f>'test 5-12 ALL'!$F$18</f>
        <v>2.6</v>
      </c>
      <c r="G4" s="38">
        <f>'test 5-12 ALL'!$G$18</f>
        <v>2.8</v>
      </c>
      <c r="H4" s="38">
        <f>'test 5-12 ALL'!$H$18</f>
        <v>2.4</v>
      </c>
      <c r="I4" s="38">
        <f>'test 5-12 ALL'!$I$18</f>
        <v>2.4700000000000002</v>
      </c>
    </row>
    <row r="5" spans="1:9">
      <c r="A5" s="37" t="s">
        <v>85</v>
      </c>
      <c r="B5" s="38">
        <f>'test 5-12 ALL'!$B$19</f>
        <v>5.6</v>
      </c>
      <c r="C5" s="38">
        <f>'test 5-12 ALL'!$C$19</f>
        <v>4</v>
      </c>
      <c r="D5" s="38">
        <f>'test 5-12 ALL'!$D$19</f>
        <v>2.8</v>
      </c>
      <c r="E5" s="38">
        <f>'test 5-12 ALL'!$E$19</f>
        <v>3.97</v>
      </c>
      <c r="F5" s="38">
        <f>'test 5-12 ALL'!$F$19</f>
        <v>3.9</v>
      </c>
      <c r="G5" s="38">
        <f>'test 5-12 ALL'!$G$19</f>
        <v>4.03</v>
      </c>
      <c r="H5" s="38">
        <f>'test 5-12 ALL'!$H$19</f>
        <v>3.6</v>
      </c>
      <c r="I5" s="38">
        <f>'test 5-12 ALL'!$I$19</f>
        <v>3.7</v>
      </c>
    </row>
    <row r="6" spans="1:9">
      <c r="A6" s="37"/>
      <c r="B6" s="38"/>
    </row>
    <row r="7" spans="1:9">
      <c r="A7" s="40" t="s">
        <v>27</v>
      </c>
      <c r="B7" s="38">
        <f>'test 5-12 ALL'!$B$23</f>
        <v>17.323881</v>
      </c>
      <c r="C7" s="38">
        <f>'test 5-12 ALL'!$C$23</f>
        <v>14.735721</v>
      </c>
      <c r="D7" s="38">
        <f>'test 5-12 ALL'!$D$23</f>
        <v>16.228944000000002</v>
      </c>
      <c r="E7" s="38">
        <f>'test 5-12 ALL'!$E$23</f>
        <v>31.465087500000003</v>
      </c>
      <c r="F7" s="38">
        <f>'test 5-12 ALL'!$F$23</f>
        <v>12.454913999999999</v>
      </c>
      <c r="G7" s="38">
        <f>'test 5-12 ALL'!$G$23</f>
        <v>12.14499</v>
      </c>
      <c r="H7" s="38">
        <f>'test 5-12 ALL'!$H$23</f>
        <v>13.630232800000002</v>
      </c>
      <c r="I7" s="38">
        <f>'test 5-12 ALL'!$I$23</f>
        <v>14.268173999999998</v>
      </c>
    </row>
    <row r="8" spans="1:9">
      <c r="A8" s="40" t="s">
        <v>41</v>
      </c>
      <c r="B8" s="32">
        <f>'test 5-12 ALL'!B24</f>
        <v>0.17563850455637708</v>
      </c>
      <c r="C8" s="32">
        <f>'test 5-12 ALL'!C24</f>
        <v>0</v>
      </c>
      <c r="D8" s="32">
        <f>'test 5-12 ALL'!D24</f>
        <v>0.10133355537879707</v>
      </c>
      <c r="E8" s="32">
        <f>'test 5-12 ALL'!E24</f>
        <v>1.1352933799438794</v>
      </c>
      <c r="F8" s="32">
        <f>'test 5-12 ALL'!F24</f>
        <v>-0.15478082137955795</v>
      </c>
      <c r="G8" s="32">
        <f>'test 5-12 ALL'!G24</f>
        <v>-0.17581297854377131</v>
      </c>
      <c r="H8" s="32">
        <f>'test 5-12 ALL'!I24</f>
        <v>-3.1728817341207916E-2</v>
      </c>
      <c r="I8" s="32">
        <f>'test 5-12 ALL'!J24</f>
        <v>0</v>
      </c>
    </row>
    <row r="9" spans="1:9">
      <c r="A9" s="40" t="s">
        <v>47</v>
      </c>
      <c r="B9" s="32">
        <f xml:space="preserve"> ((B4)/2.6)-1</f>
        <v>0.19230769230769229</v>
      </c>
      <c r="C9" s="32">
        <f xml:space="preserve"> ((C4)/2.6)-1</f>
        <v>0</v>
      </c>
      <c r="D9" s="32">
        <f t="shared" ref="D9:I9" si="0" xml:space="preserve"> ((D4)/2.6)-1</f>
        <v>0.33461538461538454</v>
      </c>
      <c r="E9" s="32">
        <f t="shared" si="0"/>
        <v>1.1538461538461497E-2</v>
      </c>
      <c r="F9" s="32">
        <f t="shared" si="0"/>
        <v>0</v>
      </c>
      <c r="G9" s="32">
        <f t="shared" si="0"/>
        <v>7.6923076923076872E-2</v>
      </c>
      <c r="H9" s="32">
        <f t="shared" si="0"/>
        <v>-7.6923076923076983E-2</v>
      </c>
      <c r="I9" s="32">
        <f t="shared" si="0"/>
        <v>-4.9999999999999933E-2</v>
      </c>
    </row>
    <row r="10" spans="1:9">
      <c r="A10" s="40" t="s">
        <v>48</v>
      </c>
      <c r="B10" s="32">
        <f xml:space="preserve"> ((B5)/4)-1</f>
        <v>0.39999999999999991</v>
      </c>
      <c r="C10" s="32">
        <f xml:space="preserve"> ((C5)/4)-1</f>
        <v>0</v>
      </c>
      <c r="D10" s="32">
        <f t="shared" ref="D10:I10" si="1" xml:space="preserve"> ((D5)/4)-1</f>
        <v>-0.30000000000000004</v>
      </c>
      <c r="E10" s="32">
        <f t="shared" si="1"/>
        <v>-7.4999999999999512E-3</v>
      </c>
      <c r="F10" s="32">
        <f t="shared" si="1"/>
        <v>-2.5000000000000022E-2</v>
      </c>
      <c r="G10" s="32">
        <f t="shared" si="1"/>
        <v>7.5000000000000622E-3</v>
      </c>
      <c r="H10" s="32">
        <f t="shared" si="1"/>
        <v>-9.9999999999999978E-2</v>
      </c>
      <c r="I10" s="32">
        <f t="shared" si="1"/>
        <v>-7.4999999999999956E-2</v>
      </c>
    </row>
  </sheetData>
  <conditionalFormatting sqref="A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G34" sqref="G34"/>
    </sheetView>
  </sheetViews>
  <sheetFormatPr defaultRowHeight="15"/>
  <cols>
    <col min="2" max="2" width="16.5703125" customWidth="1"/>
    <col min="3" max="3" width="10" style="13" customWidth="1"/>
    <col min="4" max="4" width="13" customWidth="1"/>
    <col min="5" max="5" width="15" customWidth="1"/>
    <col min="6" max="6" width="13" customWidth="1"/>
    <col min="7" max="7" width="13.42578125" customWidth="1"/>
    <col min="8" max="8" width="12.42578125" customWidth="1"/>
    <col min="9" max="10" width="16" customWidth="1"/>
    <col min="12" max="12" width="34.7109375" style="14" customWidth="1"/>
  </cols>
  <sheetData>
    <row r="1" spans="2:12">
      <c r="B1" s="16" t="s">
        <v>13</v>
      </c>
      <c r="C1" s="17"/>
    </row>
    <row r="2" spans="2:12">
      <c r="B2" s="15" t="s">
        <v>33</v>
      </c>
      <c r="C2" s="35" t="s">
        <v>86</v>
      </c>
      <c r="D2" s="33" t="s">
        <v>61</v>
      </c>
      <c r="E2" s="33" t="s">
        <v>62</v>
      </c>
      <c r="F2" s="33" t="s">
        <v>63</v>
      </c>
      <c r="G2" s="33" t="s">
        <v>64</v>
      </c>
      <c r="H2" s="33" t="s">
        <v>65</v>
      </c>
      <c r="I2" s="33" t="s">
        <v>87</v>
      </c>
      <c r="J2" s="33" t="s">
        <v>66</v>
      </c>
    </row>
    <row r="3" spans="2:12" ht="24">
      <c r="B3" s="15" t="s">
        <v>34</v>
      </c>
      <c r="C3" s="18">
        <f>'test 5-12 ALL'!B21</f>
        <v>3121.42</v>
      </c>
      <c r="D3" s="18">
        <f>'test 5-12 ALL'!C21</f>
        <v>3238.62</v>
      </c>
      <c r="E3" s="18">
        <f>'test 5-12 ALL'!D21</f>
        <v>3005.36</v>
      </c>
      <c r="F3" s="18">
        <f>'test 5-12 ALL'!E21</f>
        <v>2724.25</v>
      </c>
      <c r="G3" s="18">
        <f>'test 5-12 ALL'!F21</f>
        <v>2707.59</v>
      </c>
      <c r="H3" s="18">
        <f>'test 5-12 ALL'!G21</f>
        <v>2208.1799999999998</v>
      </c>
      <c r="I3" s="18">
        <f>'test 5-12 ALL'!H21</f>
        <v>3373.82</v>
      </c>
      <c r="J3" s="18">
        <f>'test 5-12 ALL'!I21</f>
        <v>3318.18</v>
      </c>
      <c r="L3" s="19" t="s">
        <v>35</v>
      </c>
    </row>
    <row r="4" spans="2:12">
      <c r="B4" s="15" t="s">
        <v>36</v>
      </c>
      <c r="C4" s="23">
        <f>'test 5-12 ALL'!B22</f>
        <v>5.55</v>
      </c>
      <c r="D4" s="23">
        <f>'test 5-12 ALL'!C22</f>
        <v>4.55</v>
      </c>
      <c r="E4" s="23">
        <f>'test 5-12 ALL'!D22</f>
        <v>5.4</v>
      </c>
      <c r="F4" s="23">
        <f>'test 5-12 ALL'!E22</f>
        <v>11.55</v>
      </c>
      <c r="G4" s="23">
        <f>'test 5-12 ALL'!F22</f>
        <v>4.5999999999999996</v>
      </c>
      <c r="H4" s="23">
        <f>'test 5-12 ALL'!G22</f>
        <v>5.5</v>
      </c>
      <c r="I4" s="23">
        <f>'test 5-12 ALL'!H22</f>
        <v>4.04</v>
      </c>
      <c r="J4" s="23">
        <f>'test 5-12 ALL'!I22</f>
        <v>4.3</v>
      </c>
      <c r="L4" s="19" t="s">
        <v>37</v>
      </c>
    </row>
    <row r="5" spans="2:12" ht="36">
      <c r="B5" s="20" t="s">
        <v>46</v>
      </c>
      <c r="C5" s="12">
        <f>'test 5-12 ALL'!B23</f>
        <v>17.323881</v>
      </c>
      <c r="D5" s="12">
        <f>'test 5-12 ALL'!C23</f>
        <v>14.735721</v>
      </c>
      <c r="E5" s="12">
        <f>'test 5-12 ALL'!D23</f>
        <v>16.228944000000002</v>
      </c>
      <c r="F5" s="12">
        <f>'test 5-12 ALL'!E23</f>
        <v>31.465087500000003</v>
      </c>
      <c r="G5" s="12">
        <f>'test 5-12 ALL'!F23</f>
        <v>12.454913999999999</v>
      </c>
      <c r="H5" s="12">
        <f>'test 5-12 ALL'!G23</f>
        <v>12.14499</v>
      </c>
      <c r="I5" s="12">
        <f>'test 5-12 ALL'!H23</f>
        <v>13.630232800000002</v>
      </c>
      <c r="J5" s="12">
        <f>'test 5-12 ALL'!I23</f>
        <v>14.268173999999998</v>
      </c>
      <c r="L5" s="19" t="s">
        <v>38</v>
      </c>
    </row>
    <row r="6" spans="2:12">
      <c r="B6" s="15" t="s">
        <v>39</v>
      </c>
      <c r="C6" s="17">
        <v>130</v>
      </c>
      <c r="D6" s="17">
        <v>130</v>
      </c>
      <c r="E6" s="17">
        <v>130</v>
      </c>
      <c r="F6" s="17">
        <v>130</v>
      </c>
      <c r="G6" s="17">
        <v>130</v>
      </c>
      <c r="H6" s="17">
        <v>130</v>
      </c>
      <c r="I6" s="17">
        <v>130</v>
      </c>
      <c r="J6" s="17">
        <v>130</v>
      </c>
      <c r="L6" s="19" t="s">
        <v>40</v>
      </c>
    </row>
    <row r="7" spans="2:12">
      <c r="B7" s="15" t="s">
        <v>41</v>
      </c>
      <c r="C7" s="32">
        <f>'test 5-12 ALL'!B24</f>
        <v>0.17563850455637708</v>
      </c>
      <c r="D7" s="32">
        <f>'test 5-12 ALL'!C24</f>
        <v>0</v>
      </c>
      <c r="E7" s="32">
        <f>'test 5-12 ALL'!D24</f>
        <v>0.10133355537879707</v>
      </c>
      <c r="F7" s="32">
        <f>'test 5-12 ALL'!E24</f>
        <v>1.1352933799438794</v>
      </c>
      <c r="G7" s="32">
        <f>'test 5-12 ALL'!F24</f>
        <v>-0.15478082137955795</v>
      </c>
      <c r="H7" s="32">
        <f>'test 5-12 ALL'!G24</f>
        <v>-0.17581297854377131</v>
      </c>
      <c r="I7" s="32">
        <f>'test 5-12 ALL'!I24</f>
        <v>-3.1728817341207916E-2</v>
      </c>
      <c r="J7" s="32">
        <f>'test 5-12 ALL'!J24</f>
        <v>0</v>
      </c>
    </row>
    <row r="9" spans="2:12">
      <c r="B9" s="21"/>
    </row>
    <row r="10" spans="2:12">
      <c r="B10" s="21"/>
    </row>
    <row r="11" spans="2:12">
      <c r="B11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H23" sqref="H23"/>
    </sheetView>
  </sheetViews>
  <sheetFormatPr defaultRowHeight="15"/>
  <cols>
    <col min="1" max="1" width="39.7109375" customWidth="1"/>
    <col min="2" max="2" width="15.7109375" customWidth="1"/>
    <col min="3" max="3" width="21.28515625" customWidth="1"/>
    <col min="4" max="4" width="18" customWidth="1"/>
    <col min="5" max="5" width="17.85546875" customWidth="1"/>
    <col min="6" max="6" width="15.7109375" customWidth="1"/>
    <col min="7" max="7" width="15.28515625" customWidth="1"/>
    <col min="8" max="9" width="18.7109375" customWidth="1"/>
  </cols>
  <sheetData>
    <row r="2" spans="1:9">
      <c r="B2" t="s">
        <v>12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89</v>
      </c>
    </row>
    <row r="3" spans="1:9">
      <c r="A3" s="28" t="s">
        <v>0</v>
      </c>
      <c r="B3" s="35" t="s">
        <v>86</v>
      </c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87</v>
      </c>
      <c r="I3" s="2" t="s">
        <v>66</v>
      </c>
    </row>
    <row r="4" spans="1:9">
      <c r="A4" s="26" t="s">
        <v>52</v>
      </c>
      <c r="B4" s="24">
        <f>'test 5-12 ALL'!B28</f>
        <v>0</v>
      </c>
      <c r="C4" s="24">
        <f>'test 5-12 ALL'!C28</f>
        <v>0</v>
      </c>
      <c r="D4" s="24">
        <f>'test 5-12 ALL'!D28</f>
        <v>0</v>
      </c>
      <c r="E4" s="24">
        <f>'test 5-12 ALL'!E28</f>
        <v>0</v>
      </c>
      <c r="F4" s="24">
        <f>'test 5-12 ALL'!F28</f>
        <v>0</v>
      </c>
      <c r="G4" s="24">
        <f>'test 5-12 ALL'!G28</f>
        <v>0</v>
      </c>
      <c r="H4" s="24">
        <f>'test 5-12 ALL'!H28</f>
        <v>0</v>
      </c>
      <c r="I4" s="24">
        <f>'test 5-12 ALL'!I28</f>
        <v>0</v>
      </c>
    </row>
    <row r="5" spans="1:9">
      <c r="A5" s="27" t="s">
        <v>41</v>
      </c>
      <c r="B5" s="24">
        <f>'test 5-12 ALL'!B24</f>
        <v>0.17563850455637708</v>
      </c>
      <c r="C5" s="24">
        <f>'test 5-12 ALL'!C24</f>
        <v>0</v>
      </c>
      <c r="D5" s="24">
        <f>'test 5-12 ALL'!D24</f>
        <v>0.10133355537879707</v>
      </c>
      <c r="E5" s="24">
        <f>'test 5-12 ALL'!E24</f>
        <v>1.1352933799438794</v>
      </c>
      <c r="F5" s="24">
        <f>'test 5-12 ALL'!F24</f>
        <v>-0.15478082137955795</v>
      </c>
      <c r="G5" s="24">
        <f>'test 5-12 ALL'!G24</f>
        <v>-0.17581297854377131</v>
      </c>
      <c r="H5" s="24">
        <f>'test 5-12 ALL'!H24</f>
        <v>-0.21321135835555549</v>
      </c>
      <c r="I5" s="24">
        <f>'test 5-12 ALL'!I24</f>
        <v>-3.1728817341207916E-2</v>
      </c>
    </row>
    <row r="6" spans="1:9">
      <c r="A6" s="26" t="s">
        <v>30</v>
      </c>
      <c r="B6" s="24">
        <f>'test 5-12 Tera (FLR ref)'!B17</f>
        <v>9.0528080469404859E-2</v>
      </c>
      <c r="C6" s="24">
        <f>'test 5-12 Tera (FLR ref)'!C17</f>
        <v>0</v>
      </c>
      <c r="D6" s="24">
        <f>'test 5-12 Tera (FLR ref)'!D17</f>
        <v>-0.33948030176026822</v>
      </c>
      <c r="E6" s="24">
        <f>'test 5-12 Tera (FLR ref)'!E17</f>
        <v>-1.3690975132718441E-2</v>
      </c>
      <c r="F6" s="24">
        <f>'test 5-12 Tera (FLR ref)'!F17</f>
        <v>-1.397038278848739E-3</v>
      </c>
      <c r="G6" s="24">
        <f>'test 5-12 Tera (FLR ref)'!G17</f>
        <v>1.3690975132718775E-2</v>
      </c>
      <c r="H6" s="24">
        <f>'test 5-12 Tera (FLR ref)'!H17</f>
        <v>-2.794076557697478E-3</v>
      </c>
      <c r="I6" s="24">
        <f>'test 5-12 Tera (FLR ref)'!I17</f>
        <v>-4.191114836546439E-3</v>
      </c>
    </row>
    <row r="7" spans="1:9">
      <c r="A7" s="26" t="s">
        <v>50</v>
      </c>
      <c r="B7" s="24">
        <f>'test 5-12 Tera (FLR ref)'!B18</f>
        <v>9.5792426367461658E-2</v>
      </c>
      <c r="C7" s="24">
        <f>'test 5-12 Tera (FLR ref)'!C18</f>
        <v>0</v>
      </c>
      <c r="D7" s="24">
        <f>'test 5-12 Tera (FLR ref)'!D18</f>
        <v>-0.33043478260869563</v>
      </c>
      <c r="E7" s="24">
        <f>'test 5-12 Tera (FLR ref)'!E18</f>
        <v>-5.6100981767179814E-3</v>
      </c>
      <c r="F7" s="24">
        <f>'test 5-12 Tera (FLR ref)'!F18</f>
        <v>9.8176718092579662E-4</v>
      </c>
      <c r="G7" s="24">
        <f>'test 5-12 Tera (FLR ref)'!G18</f>
        <v>1.9214586255259292E-2</v>
      </c>
      <c r="H7" s="24">
        <f>'test 5-12 Tera (FLR ref)'!H18</f>
        <v>-1.4025245441796619E-3</v>
      </c>
      <c r="I7" s="24">
        <f>'test 5-12 Tera (FLR ref)'!I18</f>
        <v>-3.225806451612967E-3</v>
      </c>
    </row>
    <row r="8" spans="1:9">
      <c r="A8" s="26" t="s">
        <v>31</v>
      </c>
      <c r="B8" s="24">
        <f>'test 5-12 Tera (FLR ref)'!B41</f>
        <v>0.22851851851851857</v>
      </c>
      <c r="C8" s="24">
        <f>'test 5-12 Tera (FLR ref)'!C41</f>
        <v>0</v>
      </c>
      <c r="D8" s="24">
        <f>'test 5-12 Tera (FLR ref)'!D41</f>
        <v>0.18185185185185193</v>
      </c>
      <c r="E8" s="24">
        <f>'test 5-12 Tera (FLR ref)'!E41</f>
        <v>1.702962962962963</v>
      </c>
      <c r="F8" s="24">
        <f>'test 5-12 Tera (FLR ref)'!F41</f>
        <v>2.2222222222221255E-3</v>
      </c>
      <c r="G8" s="24">
        <f>'test 5-12 Tera (FLR ref)'!G41</f>
        <v>0.22444444444444445</v>
      </c>
      <c r="H8" s="24">
        <f>'test 5-12 Tera (FLR ref)'!H41</f>
        <v>-0.13518518518518519</v>
      </c>
      <c r="I8" s="24">
        <f>'test 5-12 Tera (FLR ref)'!I41</f>
        <v>-0.11111111111111116</v>
      </c>
    </row>
    <row r="9" spans="1:9">
      <c r="A9" s="26" t="s">
        <v>32</v>
      </c>
      <c r="B9" s="24">
        <f>'test 5-12 Tera (FLR ref)'!B42</f>
        <v>0.25394265232974922</v>
      </c>
      <c r="C9" s="24">
        <f>'test 5-12 Tera (FLR ref)'!C42</f>
        <v>0</v>
      </c>
      <c r="D9" s="24">
        <f>'test 5-12 Tera (FLR ref)'!D42</f>
        <v>0.19534050179211482</v>
      </c>
      <c r="E9" s="24">
        <f>'test 5-12 Tera (FLR ref)'!E42</f>
        <v>1.6648745519713262</v>
      </c>
      <c r="F9" s="24">
        <f>'test 5-12 Tera (FLR ref)'!F42</f>
        <v>3.2974910394265367E-2</v>
      </c>
      <c r="G9" s="24">
        <f>'test 5-12 Tera (FLR ref)'!G42</f>
        <v>0.23297491039426532</v>
      </c>
      <c r="H9" s="24">
        <f>'test 5-12 Tera (FLR ref)'!H42</f>
        <v>-0.10573476702508955</v>
      </c>
      <c r="I9" s="24">
        <f>'test 5-12 Tera (FLR ref)'!I42</f>
        <v>-2.6344086021505397E-2</v>
      </c>
    </row>
    <row r="10" spans="1:9">
      <c r="A10" s="26" t="s">
        <v>47</v>
      </c>
      <c r="B10" s="24">
        <f>'test 5-12 Pig (FLR ref)'!B9</f>
        <v>0.19230769230769229</v>
      </c>
      <c r="C10" s="24">
        <f>'test 5-12 Pig (FLR ref)'!C9</f>
        <v>0</v>
      </c>
      <c r="D10" s="24">
        <f>'test 5-12 Pig (FLR ref)'!D9</f>
        <v>0.33461538461538454</v>
      </c>
      <c r="E10" s="24">
        <f>'test 5-12 Pig (FLR ref)'!E9</f>
        <v>1.1538461538461497E-2</v>
      </c>
      <c r="F10" s="24">
        <f>'test 5-12 Pig (FLR ref)'!F9</f>
        <v>0</v>
      </c>
      <c r="G10" s="24">
        <f>'test 5-12 Pig (FLR ref)'!G9</f>
        <v>7.6923076923076872E-2</v>
      </c>
      <c r="H10" s="24">
        <f>'test 5-12 Pig (FLR ref)'!H9</f>
        <v>-7.6923076923076983E-2</v>
      </c>
      <c r="I10" s="24">
        <f>'test 5-12 Pig (6NM ref)'!E9</f>
        <v>2.9166666666666785E-2</v>
      </c>
    </row>
    <row r="11" spans="1:9">
      <c r="A11" s="26" t="s">
        <v>48</v>
      </c>
      <c r="B11" s="24">
        <f>'test 5-12 Pig (FLR ref)'!B10</f>
        <v>0.39999999999999991</v>
      </c>
      <c r="C11" s="24">
        <f>'test 5-12 Pig (FLR ref)'!C10</f>
        <v>0</v>
      </c>
      <c r="D11" s="24">
        <f>'test 5-12 Pig (FLR ref)'!D10</f>
        <v>-0.30000000000000004</v>
      </c>
      <c r="E11" s="24">
        <f>'test 5-12 Pig (FLR ref)'!E10</f>
        <v>-7.4999999999999512E-3</v>
      </c>
      <c r="F11" s="24">
        <f>'test 5-12 Pig (FLR ref)'!F10</f>
        <v>-2.5000000000000022E-2</v>
      </c>
      <c r="G11" s="24">
        <f>'test 5-12 Pig (FLR ref)'!G10</f>
        <v>7.5000000000000622E-3</v>
      </c>
      <c r="H11" s="24">
        <f>'test 5-12 Pig (FLR ref)'!H10</f>
        <v>-9.9999999999999978E-2</v>
      </c>
      <c r="I11" s="24">
        <f>'test 5-12 Pig (6NM ref)'!E10</f>
        <v>2.7777777777777901E-2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2"/>
  <cols>
    <col min="1" max="1" width="41.140625" style="16" customWidth="1"/>
    <col min="2" max="2" width="13.28515625" style="16" customWidth="1"/>
    <col min="3" max="3" width="13.85546875" style="16" customWidth="1"/>
    <col min="4" max="5" width="16" style="16" customWidth="1"/>
    <col min="6" max="16384" width="9.140625" style="16"/>
  </cols>
  <sheetData>
    <row r="2" spans="1:5">
      <c r="B2" s="16" t="s">
        <v>58</v>
      </c>
      <c r="C2" s="16" t="s">
        <v>59</v>
      </c>
      <c r="D2" s="16" t="s">
        <v>60</v>
      </c>
      <c r="E2" s="16" t="s">
        <v>89</v>
      </c>
    </row>
    <row r="3" spans="1:5">
      <c r="A3" s="36" t="s">
        <v>0</v>
      </c>
      <c r="B3" s="35" t="s">
        <v>64</v>
      </c>
      <c r="C3" s="35" t="s">
        <v>65</v>
      </c>
      <c r="D3" s="35" t="s">
        <v>87</v>
      </c>
      <c r="E3" s="35" t="s">
        <v>66</v>
      </c>
    </row>
    <row r="4" spans="1:5">
      <c r="A4" s="37" t="s">
        <v>70</v>
      </c>
      <c r="B4" s="38">
        <f>'test 5-12 ALL'!$F$5</f>
        <v>4.0999999999999996</v>
      </c>
      <c r="C4" s="38">
        <f>'test 5-12 ALL'!$G$5</f>
        <v>4.33</v>
      </c>
      <c r="D4" s="38">
        <f>'test 5-12 ALL'!$H$5</f>
        <v>4.0999999999999996</v>
      </c>
      <c r="E4" s="38">
        <f>'test 5-12 ALL'!$I$5</f>
        <v>4</v>
      </c>
    </row>
    <row r="5" spans="1:5">
      <c r="A5" s="37" t="s">
        <v>71</v>
      </c>
      <c r="B5" s="38">
        <f>'test 5-12 ALL'!$F$7</f>
        <v>30.17</v>
      </c>
      <c r="C5" s="38">
        <f>'test 5-12 ALL'!$G$7</f>
        <v>30.37</v>
      </c>
      <c r="D5" s="38">
        <f>'test 5-12 ALL'!$H$7</f>
        <v>30.17</v>
      </c>
      <c r="E5" s="38">
        <f>'test 5-12 ALL'!$I$7</f>
        <v>30.23</v>
      </c>
    </row>
    <row r="6" spans="1:5">
      <c r="A6" s="37" t="s">
        <v>72</v>
      </c>
      <c r="B6" s="38">
        <f>'test 5-12 ALL'!$F$9</f>
        <v>1.47</v>
      </c>
      <c r="C6" s="38">
        <f>'test 5-12 ALL'!$G$9</f>
        <v>1.58</v>
      </c>
      <c r="D6" s="38">
        <f>'test 5-12 ALL'!$H$9</f>
        <v>1.42</v>
      </c>
      <c r="E6" s="38">
        <f>'test 5-12 ALL'!$I$9</f>
        <v>1.41</v>
      </c>
    </row>
    <row r="7" spans="1:5">
      <c r="A7" s="37"/>
    </row>
    <row r="8" spans="1:5">
      <c r="A8" s="36" t="s">
        <v>0</v>
      </c>
      <c r="B8" s="35" t="s">
        <v>64</v>
      </c>
      <c r="C8" s="35" t="s">
        <v>65</v>
      </c>
      <c r="D8" s="35" t="s">
        <v>87</v>
      </c>
      <c r="E8" s="35" t="s">
        <v>66</v>
      </c>
    </row>
    <row r="9" spans="1:5">
      <c r="A9" s="37" t="s">
        <v>73</v>
      </c>
      <c r="B9" s="38">
        <f>'test 5-12 ALL'!$F$12</f>
        <v>8.17</v>
      </c>
      <c r="C9" s="38">
        <f>'test 5-12 ALL'!$G$12</f>
        <v>8.6</v>
      </c>
      <c r="D9" s="38">
        <f>'test 5-12 ALL'!$H$12</f>
        <v>8.07</v>
      </c>
      <c r="E9" s="38">
        <f>'test 5-12 ALL'!$I$12</f>
        <v>7.97</v>
      </c>
    </row>
    <row r="10" spans="1:5">
      <c r="A10" s="37" t="s">
        <v>74</v>
      </c>
      <c r="B10" s="38">
        <f>'test 5-12 ALL'!$F$14</f>
        <v>60</v>
      </c>
      <c r="C10" s="38">
        <f>'test 5-12 ALL'!$G$14</f>
        <v>60.8</v>
      </c>
      <c r="D10" s="38">
        <f>'test 5-12 ALL'!$H$14</f>
        <v>60</v>
      </c>
      <c r="E10" s="38">
        <f>'test 5-12 ALL'!$I$14</f>
        <v>60</v>
      </c>
    </row>
    <row r="11" spans="1:5">
      <c r="A11" s="37" t="s">
        <v>75</v>
      </c>
      <c r="B11" s="38">
        <f>'test 5-12 ALL'!$F$16</f>
        <v>3.2</v>
      </c>
      <c r="C11" s="38">
        <f>'test 5-12 ALL'!$G$16</f>
        <v>3.27</v>
      </c>
      <c r="D11" s="38">
        <f>'test 5-12 ALL'!$H$16</f>
        <v>3.13</v>
      </c>
      <c r="E11" s="38">
        <f>'test 5-12 ALL'!$I$16</f>
        <v>3.1</v>
      </c>
    </row>
    <row r="12" spans="1:5">
      <c r="A12" s="37"/>
    </row>
    <row r="13" spans="1:5">
      <c r="A13" s="36" t="s">
        <v>0</v>
      </c>
      <c r="B13" s="35" t="s">
        <v>64</v>
      </c>
      <c r="C13" s="35" t="s">
        <v>65</v>
      </c>
      <c r="D13" s="35" t="s">
        <v>87</v>
      </c>
      <c r="E13" s="35" t="s">
        <v>66</v>
      </c>
    </row>
    <row r="14" spans="1:5">
      <c r="A14" s="39" t="s">
        <v>28</v>
      </c>
      <c r="B14" s="38">
        <f t="shared" ref="B14:E14" si="0">SUM(B4:B6)</f>
        <v>35.74</v>
      </c>
      <c r="C14" s="38">
        <f t="shared" si="0"/>
        <v>36.28</v>
      </c>
      <c r="D14" s="38">
        <f t="shared" si="0"/>
        <v>35.690000000000005</v>
      </c>
      <c r="E14" s="38">
        <f t="shared" si="0"/>
        <v>35.64</v>
      </c>
    </row>
    <row r="15" spans="1:5">
      <c r="A15" s="39" t="s">
        <v>29</v>
      </c>
      <c r="B15" s="38">
        <f t="shared" ref="B15:E15" si="1">SUM(B9:B11)</f>
        <v>71.37</v>
      </c>
      <c r="C15" s="38">
        <f t="shared" si="1"/>
        <v>72.669999999999987</v>
      </c>
      <c r="D15" s="38">
        <f t="shared" si="1"/>
        <v>71.199999999999989</v>
      </c>
      <c r="E15" s="38">
        <f t="shared" si="1"/>
        <v>71.069999999999993</v>
      </c>
    </row>
    <row r="16" spans="1:5">
      <c r="A16" s="36" t="s">
        <v>27</v>
      </c>
      <c r="B16" s="38">
        <f>'test 5-12 ALL'!$F$23</f>
        <v>12.454913999999999</v>
      </c>
      <c r="C16" s="38">
        <f>'test 5-12 ALL'!$G$23</f>
        <v>12.14499</v>
      </c>
      <c r="D16" s="38">
        <f>'test 5-12 ALL'!$H$23</f>
        <v>13.630232800000002</v>
      </c>
      <c r="E16" s="38">
        <f>'test 5-12 ALL'!$I$23</f>
        <v>14.268173999999998</v>
      </c>
    </row>
    <row r="17" spans="1:5">
      <c r="A17" s="36" t="s">
        <v>30</v>
      </c>
      <c r="B17" s="32">
        <f>((B14)/35.69)-1</f>
        <v>1.4009526478007128E-3</v>
      </c>
      <c r="C17" s="32">
        <f>((C14)/35.69)-1</f>
        <v>1.6531241244046146E-2</v>
      </c>
      <c r="D17" s="32">
        <f>((D14)/35.69)-1</f>
        <v>0</v>
      </c>
      <c r="E17" s="32">
        <f>((E14)/35.69)-1</f>
        <v>-1.4009526478003798E-3</v>
      </c>
    </row>
    <row r="18" spans="1:5">
      <c r="A18" s="36" t="s">
        <v>50</v>
      </c>
      <c r="B18" s="32">
        <f>((B15)/71.2)-1</f>
        <v>2.3876404494382886E-3</v>
      </c>
      <c r="C18" s="32">
        <f>((C15)/71.2)-1</f>
        <v>2.0646067415730052E-2</v>
      </c>
      <c r="D18" s="32">
        <f>((D15)/71.2)-1</f>
        <v>0</v>
      </c>
      <c r="E18" s="32">
        <f>((E15)/71.2)-1</f>
        <v>-1.8258426966293317E-3</v>
      </c>
    </row>
    <row r="20" spans="1:5">
      <c r="A20" s="36" t="s">
        <v>0</v>
      </c>
      <c r="B20" s="35" t="s">
        <v>64</v>
      </c>
      <c r="C20" s="35" t="s">
        <v>65</v>
      </c>
      <c r="D20" s="35" t="s">
        <v>87</v>
      </c>
      <c r="E20" s="35" t="s">
        <v>66</v>
      </c>
    </row>
    <row r="21" spans="1:5">
      <c r="A21" s="37" t="s">
        <v>76</v>
      </c>
      <c r="B21" s="38">
        <f>'test 5-12 ALL'!$F$4</f>
        <v>7.9</v>
      </c>
      <c r="C21" s="38">
        <f>'test 5-12 ALL'!$G$4</f>
        <v>9.77</v>
      </c>
      <c r="D21" s="38">
        <f>'test 5-12 ALL'!$H$4</f>
        <v>6.67</v>
      </c>
      <c r="E21" s="38">
        <f>'test 5-12 ALL'!$I$4</f>
        <v>6.93</v>
      </c>
    </row>
    <row r="22" spans="1:5">
      <c r="A22" s="37" t="s">
        <v>77</v>
      </c>
      <c r="B22" s="38">
        <f>'test 5-12 ALL'!$F$6</f>
        <v>17.829999999999998</v>
      </c>
      <c r="C22" s="38">
        <f>'test 5-12 ALL'!$G$6</f>
        <v>21.37</v>
      </c>
      <c r="D22" s="38">
        <f>'test 5-12 ALL'!$H$6</f>
        <v>15.33</v>
      </c>
      <c r="E22" s="38">
        <f>'test 5-12 ALL'!$I$6</f>
        <v>15.5</v>
      </c>
    </row>
    <row r="23" spans="1:5">
      <c r="A23" s="37" t="s">
        <v>78</v>
      </c>
      <c r="B23" s="38">
        <f>'test 5-12 ALL'!$F$8</f>
        <v>1.33</v>
      </c>
      <c r="C23" s="38">
        <f>'test 5-12 ALL'!$G$8</f>
        <v>1.92</v>
      </c>
      <c r="D23" s="38">
        <f>'test 5-12 ALL'!$H$8</f>
        <v>1.35</v>
      </c>
      <c r="E23" s="38">
        <f>'test 5-12 ALL'!$I$8</f>
        <v>1.57</v>
      </c>
    </row>
    <row r="24" spans="1:5">
      <c r="A24" s="37"/>
    </row>
    <row r="25" spans="1:5">
      <c r="A25" s="36" t="s">
        <v>0</v>
      </c>
      <c r="B25" s="35" t="s">
        <v>64</v>
      </c>
      <c r="C25" s="35" t="s">
        <v>65</v>
      </c>
      <c r="D25" s="35" t="s">
        <v>87</v>
      </c>
      <c r="E25" s="35" t="s">
        <v>66</v>
      </c>
    </row>
    <row r="26" spans="1:5">
      <c r="A26" s="37" t="s">
        <v>79</v>
      </c>
      <c r="B26" s="38">
        <f>'test 5-12 ALL'!$F$11</f>
        <v>15.57</v>
      </c>
      <c r="C26" s="38">
        <f>'test 5-12 ALL'!$G$11</f>
        <v>19.329999999999998</v>
      </c>
      <c r="D26" s="38">
        <f>'test 5-12 ALL'!$H$11</f>
        <v>13.17</v>
      </c>
      <c r="E26" s="38">
        <f>'test 5-12 ALL'!$I$11</f>
        <v>13.57</v>
      </c>
    </row>
    <row r="27" spans="1:5">
      <c r="A27" s="37" t="s">
        <v>80</v>
      </c>
      <c r="B27" s="38">
        <f>'test 5-12 ALL'!$F$13</f>
        <v>36.57</v>
      </c>
      <c r="C27" s="38">
        <f>'test 5-12 ALL'!$G$13</f>
        <v>43.37</v>
      </c>
      <c r="D27" s="38">
        <f>'test 5-12 ALL'!$H$13</f>
        <v>31.63</v>
      </c>
      <c r="E27" s="38">
        <f>'test 5-12 ALL'!$I$13</f>
        <v>32.33</v>
      </c>
    </row>
    <row r="28" spans="1:5">
      <c r="A28" s="37" t="s">
        <v>81</v>
      </c>
      <c r="B28" s="38">
        <f>'test 5-12 ALL'!$F$15</f>
        <v>5.5</v>
      </c>
      <c r="C28" s="38">
        <f>'test 5-12 ALL'!$G$15</f>
        <v>6.1</v>
      </c>
      <c r="D28" s="38">
        <f>'test 5-12 ALL'!$H$15</f>
        <v>5.0999999999999996</v>
      </c>
      <c r="E28" s="38">
        <f>'test 5-12 ALL'!$I$15</f>
        <v>8.43</v>
      </c>
    </row>
    <row r="29" spans="1:5">
      <c r="A29" s="37"/>
    </row>
    <row r="30" spans="1:5">
      <c r="A30" s="36" t="s">
        <v>0</v>
      </c>
      <c r="B30" s="35" t="s">
        <v>64</v>
      </c>
      <c r="C30" s="35" t="s">
        <v>65</v>
      </c>
      <c r="D30" s="35" t="s">
        <v>87</v>
      </c>
      <c r="E30" s="35" t="s">
        <v>66</v>
      </c>
    </row>
    <row r="31" spans="1:5">
      <c r="A31" s="39" t="s">
        <v>82</v>
      </c>
      <c r="B31" s="38">
        <f t="shared" ref="B31:E31" si="2">SUM(B21:B23)</f>
        <v>27.059999999999995</v>
      </c>
      <c r="C31" s="38">
        <f t="shared" si="2"/>
        <v>33.06</v>
      </c>
      <c r="D31" s="38">
        <f t="shared" si="2"/>
        <v>23.35</v>
      </c>
      <c r="E31" s="38">
        <f t="shared" si="2"/>
        <v>24</v>
      </c>
    </row>
    <row r="32" spans="1:5">
      <c r="A32" s="39" t="s">
        <v>83</v>
      </c>
      <c r="B32" s="38">
        <f t="shared" ref="B32:E32" si="3">SUM(B26:B28)</f>
        <v>57.64</v>
      </c>
      <c r="C32" s="38">
        <f t="shared" si="3"/>
        <v>68.8</v>
      </c>
      <c r="D32" s="38">
        <f t="shared" si="3"/>
        <v>49.9</v>
      </c>
      <c r="E32" s="38">
        <f t="shared" si="3"/>
        <v>54.33</v>
      </c>
    </row>
    <row r="33" spans="1:5">
      <c r="A33" s="36" t="s">
        <v>27</v>
      </c>
      <c r="B33" s="38">
        <f>'test 5-12 ALL'!$F$23</f>
        <v>12.454913999999999</v>
      </c>
      <c r="C33" s="38">
        <f>'test 5-12 ALL'!$G$23</f>
        <v>12.14499</v>
      </c>
      <c r="D33" s="38">
        <f>'test 5-12 ALL'!$H$23</f>
        <v>13.630232800000002</v>
      </c>
      <c r="E33" s="38">
        <f>'test 5-12 ALL'!$I$23</f>
        <v>14.268173999999998</v>
      </c>
    </row>
    <row r="34" spans="1:5">
      <c r="A34" s="36" t="s">
        <v>49</v>
      </c>
      <c r="B34" s="32">
        <f>'test 5-12 ALL'!F25</f>
        <v>-8.6228813347927757E-2</v>
      </c>
      <c r="C34" s="32">
        <f>'test 5-12 ALL'!G25</f>
        <v>-0.10896679622375938</v>
      </c>
      <c r="D34" s="32">
        <f>'test 5-12 ALL'!H25</f>
        <v>0</v>
      </c>
      <c r="E34" s="32">
        <f>'test 5-12 ALL'!I25</f>
        <v>4.680339722444038E-2</v>
      </c>
    </row>
    <row r="35" spans="1:5">
      <c r="A35" s="36" t="s">
        <v>31</v>
      </c>
      <c r="B35" s="32">
        <f>((B31)/23.35)-1</f>
        <v>0.15888650963597395</v>
      </c>
      <c r="C35" s="32">
        <f>((C31)/23.35)-1</f>
        <v>0.41584582441113493</v>
      </c>
      <c r="D35" s="32">
        <f>((D31)/23.35)-1</f>
        <v>0</v>
      </c>
      <c r="E35" s="32">
        <f>((E31)/23.35)-1</f>
        <v>2.7837259100642386E-2</v>
      </c>
    </row>
    <row r="36" spans="1:5">
      <c r="A36" s="36" t="s">
        <v>32</v>
      </c>
      <c r="B36" s="32">
        <f>((B32)/49.9)-1</f>
        <v>0.15511022044088185</v>
      </c>
      <c r="C36" s="32">
        <f>((C32)/49.9)-1</f>
        <v>0.37875751503006017</v>
      </c>
      <c r="D36" s="32">
        <f>((D32)/49.9)-1</f>
        <v>0</v>
      </c>
      <c r="E36" s="32">
        <f>((E32)/49.9)-1</f>
        <v>8.8777555110220341E-2</v>
      </c>
    </row>
  </sheetData>
  <conditionalFormatting sqref="A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A7 A1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: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8:A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7" sqref="I37"/>
    </sheetView>
  </sheetViews>
  <sheetFormatPr defaultRowHeight="12"/>
  <cols>
    <col min="1" max="1" width="41.140625" style="16" customWidth="1"/>
    <col min="2" max="2" width="16" style="16" customWidth="1"/>
    <col min="3" max="3" width="13.28515625" style="16" customWidth="1"/>
    <col min="4" max="4" width="13.85546875" style="16" customWidth="1"/>
    <col min="5" max="5" width="16" style="16" customWidth="1"/>
    <col min="6" max="16384" width="9.140625" style="16"/>
  </cols>
  <sheetData>
    <row r="2" spans="1:5">
      <c r="B2" s="16" t="s">
        <v>60</v>
      </c>
      <c r="C2" s="16" t="s">
        <v>58</v>
      </c>
      <c r="D2" s="16" t="s">
        <v>59</v>
      </c>
      <c r="E2" s="16" t="s">
        <v>89</v>
      </c>
    </row>
    <row r="3" spans="1:5">
      <c r="A3" s="36" t="s">
        <v>0</v>
      </c>
      <c r="B3" s="35" t="s">
        <v>87</v>
      </c>
      <c r="C3" s="35" t="s">
        <v>64</v>
      </c>
      <c r="D3" s="35" t="s">
        <v>65</v>
      </c>
      <c r="E3" s="35" t="s">
        <v>66</v>
      </c>
    </row>
    <row r="4" spans="1:5">
      <c r="A4" s="37" t="s">
        <v>70</v>
      </c>
      <c r="B4" s="38">
        <f>'test 5-12 ALL'!$H$5</f>
        <v>4.0999999999999996</v>
      </c>
      <c r="C4" s="38">
        <f>'test 5-12 ALL'!$F$5</f>
        <v>4.0999999999999996</v>
      </c>
      <c r="D4" s="38">
        <f>'test 5-12 ALL'!$G$5</f>
        <v>4.33</v>
      </c>
      <c r="E4" s="38">
        <f>'test 5-12 ALL'!$I$5</f>
        <v>4</v>
      </c>
    </row>
    <row r="5" spans="1:5">
      <c r="A5" s="37" t="s">
        <v>71</v>
      </c>
      <c r="B5" s="38">
        <f>'test 5-12 ALL'!$H$7</f>
        <v>30.17</v>
      </c>
      <c r="C5" s="38">
        <f>'test 5-12 ALL'!$F$7</f>
        <v>30.17</v>
      </c>
      <c r="D5" s="38">
        <f>'test 5-12 ALL'!$G$7</f>
        <v>30.37</v>
      </c>
      <c r="E5" s="38">
        <f>'test 5-12 ALL'!$I$7</f>
        <v>30.23</v>
      </c>
    </row>
    <row r="6" spans="1:5">
      <c r="A6" s="37" t="s">
        <v>72</v>
      </c>
      <c r="B6" s="38">
        <f>'test 5-12 ALL'!$H$9</f>
        <v>1.42</v>
      </c>
      <c r="C6" s="38">
        <f>'test 5-12 ALL'!$F$9</f>
        <v>1.47</v>
      </c>
      <c r="D6" s="38">
        <f>'test 5-12 ALL'!$G$9</f>
        <v>1.58</v>
      </c>
      <c r="E6" s="38">
        <f>'test 5-12 ALL'!$I$9</f>
        <v>1.41</v>
      </c>
    </row>
    <row r="7" spans="1:5">
      <c r="A7" s="37"/>
    </row>
    <row r="8" spans="1:5">
      <c r="A8" s="36" t="s">
        <v>0</v>
      </c>
      <c r="B8" s="35" t="s">
        <v>87</v>
      </c>
      <c r="C8" s="35" t="s">
        <v>64</v>
      </c>
      <c r="D8" s="35" t="s">
        <v>65</v>
      </c>
      <c r="E8" s="35" t="s">
        <v>66</v>
      </c>
    </row>
    <row r="9" spans="1:5">
      <c r="A9" s="37" t="s">
        <v>73</v>
      </c>
      <c r="B9" s="38">
        <f>'test 5-12 ALL'!$H$12</f>
        <v>8.07</v>
      </c>
      <c r="C9" s="38">
        <f>'test 5-12 ALL'!$F$12</f>
        <v>8.17</v>
      </c>
      <c r="D9" s="38">
        <f>'test 5-12 ALL'!$G$12</f>
        <v>8.6</v>
      </c>
      <c r="E9" s="38">
        <f>'test 5-12 ALL'!$I$12</f>
        <v>7.97</v>
      </c>
    </row>
    <row r="10" spans="1:5">
      <c r="A10" s="37" t="s">
        <v>74</v>
      </c>
      <c r="B10" s="38">
        <f>'test 5-12 ALL'!$H$14</f>
        <v>60</v>
      </c>
      <c r="C10" s="38">
        <f>'test 5-12 ALL'!$F$14</f>
        <v>60</v>
      </c>
      <c r="D10" s="38">
        <f>'test 5-12 ALL'!$G$14</f>
        <v>60.8</v>
      </c>
      <c r="E10" s="38">
        <f>'test 5-12 ALL'!$I$14</f>
        <v>60</v>
      </c>
    </row>
    <row r="11" spans="1:5">
      <c r="A11" s="37" t="s">
        <v>75</v>
      </c>
      <c r="B11" s="38">
        <f>'test 5-12 ALL'!$H$16</f>
        <v>3.13</v>
      </c>
      <c r="C11" s="38">
        <f>'test 5-12 ALL'!$F$16</f>
        <v>3.2</v>
      </c>
      <c r="D11" s="38">
        <f>'test 5-12 ALL'!$G$16</f>
        <v>3.27</v>
      </c>
      <c r="E11" s="38">
        <f>'test 5-12 ALL'!$I$16</f>
        <v>3.1</v>
      </c>
    </row>
    <row r="12" spans="1:5">
      <c r="A12" s="37"/>
    </row>
    <row r="13" spans="1:5">
      <c r="A13" s="36" t="s">
        <v>0</v>
      </c>
      <c r="B13" s="35" t="s">
        <v>87</v>
      </c>
      <c r="C13" s="35" t="s">
        <v>64</v>
      </c>
      <c r="D13" s="35" t="s">
        <v>65</v>
      </c>
      <c r="E13" s="35" t="s">
        <v>66</v>
      </c>
    </row>
    <row r="14" spans="1:5">
      <c r="A14" s="39" t="s">
        <v>28</v>
      </c>
      <c r="B14" s="38">
        <f t="shared" ref="B14" si="0">SUM(B4:B6)</f>
        <v>35.690000000000005</v>
      </c>
      <c r="C14" s="38">
        <f t="shared" ref="C14:E14" si="1">SUM(C4:C6)</f>
        <v>35.74</v>
      </c>
      <c r="D14" s="38">
        <f t="shared" si="1"/>
        <v>36.28</v>
      </c>
      <c r="E14" s="38">
        <f t="shared" si="1"/>
        <v>35.64</v>
      </c>
    </row>
    <row r="15" spans="1:5">
      <c r="A15" s="39" t="s">
        <v>29</v>
      </c>
      <c r="B15" s="38">
        <f t="shared" ref="B15" si="2">SUM(B9:B11)</f>
        <v>71.199999999999989</v>
      </c>
      <c r="C15" s="38">
        <f t="shared" ref="C15:E15" si="3">SUM(C9:C11)</f>
        <v>71.37</v>
      </c>
      <c r="D15" s="38">
        <f t="shared" si="3"/>
        <v>72.669999999999987</v>
      </c>
      <c r="E15" s="38">
        <f t="shared" si="3"/>
        <v>71.069999999999993</v>
      </c>
    </row>
    <row r="16" spans="1:5">
      <c r="A16" s="36" t="s">
        <v>27</v>
      </c>
      <c r="B16" s="38">
        <f>'test 5-12 ALL'!$H$23</f>
        <v>13.630232800000002</v>
      </c>
      <c r="C16" s="38">
        <f>'test 5-12 ALL'!$F$23</f>
        <v>12.454913999999999</v>
      </c>
      <c r="D16" s="38">
        <f>'test 5-12 ALL'!$G$23</f>
        <v>12.14499</v>
      </c>
      <c r="E16" s="38">
        <f>'test 5-12 ALL'!$I$23</f>
        <v>14.268173999999998</v>
      </c>
    </row>
    <row r="17" spans="1:5">
      <c r="A17" s="36" t="s">
        <v>30</v>
      </c>
      <c r="B17" s="32">
        <f>((B14)/35.69)-1</f>
        <v>0</v>
      </c>
      <c r="C17" s="32">
        <f>((C14)/35.69)-1</f>
        <v>1.4009526478007128E-3</v>
      </c>
      <c r="D17" s="32">
        <f>((D14)/35.69)-1</f>
        <v>1.6531241244046146E-2</v>
      </c>
      <c r="E17" s="32">
        <f>((E14)/35.69)-1</f>
        <v>-1.4009526478003798E-3</v>
      </c>
    </row>
    <row r="18" spans="1:5">
      <c r="A18" s="36" t="s">
        <v>50</v>
      </c>
      <c r="B18" s="32">
        <f>((B15)/71.2)-1</f>
        <v>0</v>
      </c>
      <c r="C18" s="32">
        <f>((C15)/71.2)-1</f>
        <v>2.3876404494382886E-3</v>
      </c>
      <c r="D18" s="32">
        <f>((D15)/71.2)-1</f>
        <v>2.0646067415730052E-2</v>
      </c>
      <c r="E18" s="32">
        <f>((E15)/71.2)-1</f>
        <v>-1.8258426966293317E-3</v>
      </c>
    </row>
    <row r="20" spans="1:5">
      <c r="A20" s="36" t="s">
        <v>0</v>
      </c>
      <c r="B20" s="35" t="s">
        <v>87</v>
      </c>
      <c r="C20" s="35" t="s">
        <v>64</v>
      </c>
      <c r="D20" s="35" t="s">
        <v>65</v>
      </c>
      <c r="E20" s="35" t="s">
        <v>66</v>
      </c>
    </row>
    <row r="21" spans="1:5">
      <c r="A21" s="37" t="s">
        <v>76</v>
      </c>
      <c r="B21" s="38">
        <f>'test 5-12 ALL'!$H$4</f>
        <v>6.67</v>
      </c>
      <c r="C21" s="38">
        <f>'test 5-12 ALL'!$F$4</f>
        <v>7.9</v>
      </c>
      <c r="D21" s="38">
        <f>'test 5-12 ALL'!$G$4</f>
        <v>9.77</v>
      </c>
      <c r="E21" s="38">
        <f>'test 5-12 ALL'!$I$4</f>
        <v>6.93</v>
      </c>
    </row>
    <row r="22" spans="1:5">
      <c r="A22" s="37" t="s">
        <v>77</v>
      </c>
      <c r="B22" s="38">
        <f>'test 5-12 ALL'!$H$6</f>
        <v>15.33</v>
      </c>
      <c r="C22" s="38">
        <f>'test 5-12 ALL'!$F$6</f>
        <v>17.829999999999998</v>
      </c>
      <c r="D22" s="38">
        <f>'test 5-12 ALL'!$G$6</f>
        <v>21.37</v>
      </c>
      <c r="E22" s="38">
        <f>'test 5-12 ALL'!$I$6</f>
        <v>15.5</v>
      </c>
    </row>
    <row r="23" spans="1:5">
      <c r="A23" s="37" t="s">
        <v>78</v>
      </c>
      <c r="B23" s="38">
        <f>'test 5-12 ALL'!$H$8</f>
        <v>1.35</v>
      </c>
      <c r="C23" s="38">
        <f>'test 5-12 ALL'!$F$8</f>
        <v>1.33</v>
      </c>
      <c r="D23" s="38">
        <f>'test 5-12 ALL'!$G$8</f>
        <v>1.92</v>
      </c>
      <c r="E23" s="38">
        <f>'test 5-12 ALL'!$I$8</f>
        <v>1.57</v>
      </c>
    </row>
    <row r="24" spans="1:5">
      <c r="A24" s="37"/>
    </row>
    <row r="25" spans="1:5">
      <c r="A25" s="36" t="s">
        <v>0</v>
      </c>
      <c r="B25" s="35" t="s">
        <v>87</v>
      </c>
      <c r="C25" s="35" t="s">
        <v>64</v>
      </c>
      <c r="D25" s="35" t="s">
        <v>65</v>
      </c>
      <c r="E25" s="35" t="s">
        <v>66</v>
      </c>
    </row>
    <row r="26" spans="1:5">
      <c r="A26" s="37" t="s">
        <v>79</v>
      </c>
      <c r="B26" s="38">
        <f>'test 5-12 ALL'!$H$11</f>
        <v>13.17</v>
      </c>
      <c r="C26" s="38">
        <f>'test 5-12 ALL'!$F$11</f>
        <v>15.57</v>
      </c>
      <c r="D26" s="38">
        <f>'test 5-12 ALL'!$G$11</f>
        <v>19.329999999999998</v>
      </c>
      <c r="E26" s="38">
        <f>'test 5-12 ALL'!$I$11</f>
        <v>13.57</v>
      </c>
    </row>
    <row r="27" spans="1:5">
      <c r="A27" s="37" t="s">
        <v>80</v>
      </c>
      <c r="B27" s="38">
        <f>'test 5-12 ALL'!$H$13</f>
        <v>31.63</v>
      </c>
      <c r="C27" s="38">
        <f>'test 5-12 ALL'!$F$13</f>
        <v>36.57</v>
      </c>
      <c r="D27" s="38">
        <f>'test 5-12 ALL'!$G$13</f>
        <v>43.37</v>
      </c>
      <c r="E27" s="38">
        <f>'test 5-12 ALL'!$I$13</f>
        <v>32.33</v>
      </c>
    </row>
    <row r="28" spans="1:5">
      <c r="A28" s="37" t="s">
        <v>81</v>
      </c>
      <c r="B28" s="38">
        <f>'test 5-12 ALL'!$H$15</f>
        <v>5.0999999999999996</v>
      </c>
      <c r="C28" s="38">
        <f>'test 5-12 ALL'!$F$15</f>
        <v>5.5</v>
      </c>
      <c r="D28" s="38">
        <f>'test 5-12 ALL'!$G$15</f>
        <v>6.1</v>
      </c>
      <c r="E28" s="38">
        <f>'test 5-12 ALL'!$I$15</f>
        <v>8.43</v>
      </c>
    </row>
    <row r="29" spans="1:5">
      <c r="A29" s="37"/>
    </row>
    <row r="30" spans="1:5">
      <c r="A30" s="36" t="s">
        <v>0</v>
      </c>
      <c r="B30" s="35" t="s">
        <v>87</v>
      </c>
      <c r="C30" s="35" t="s">
        <v>64</v>
      </c>
      <c r="D30" s="35" t="s">
        <v>65</v>
      </c>
      <c r="E30" s="35" t="s">
        <v>66</v>
      </c>
    </row>
    <row r="31" spans="1:5">
      <c r="A31" s="39" t="s">
        <v>82</v>
      </c>
      <c r="B31" s="38">
        <f t="shared" ref="B31" si="4">SUM(B21:B23)</f>
        <v>23.35</v>
      </c>
      <c r="C31" s="38">
        <f t="shared" ref="C31:E31" si="5">SUM(C21:C23)</f>
        <v>27.059999999999995</v>
      </c>
      <c r="D31" s="38">
        <f t="shared" si="5"/>
        <v>33.06</v>
      </c>
      <c r="E31" s="38">
        <f t="shared" si="5"/>
        <v>24</v>
      </c>
    </row>
    <row r="32" spans="1:5">
      <c r="A32" s="39" t="s">
        <v>83</v>
      </c>
      <c r="B32" s="38">
        <f t="shared" ref="B32" si="6">SUM(B26:B28)</f>
        <v>49.9</v>
      </c>
      <c r="C32" s="38">
        <f t="shared" ref="C32:E32" si="7">SUM(C26:C28)</f>
        <v>57.64</v>
      </c>
      <c r="D32" s="38">
        <f t="shared" si="7"/>
        <v>68.8</v>
      </c>
      <c r="E32" s="38">
        <f t="shared" si="7"/>
        <v>54.33</v>
      </c>
    </row>
    <row r="33" spans="1:5">
      <c r="A33" s="36" t="s">
        <v>27</v>
      </c>
      <c r="B33" s="38">
        <f>'test 5-12 ALL'!$H$23</f>
        <v>13.630232800000002</v>
      </c>
      <c r="C33" s="38">
        <f>'test 5-12 ALL'!$F$23</f>
        <v>12.454913999999999</v>
      </c>
      <c r="D33" s="38">
        <f>'test 5-12 ALL'!$G$23</f>
        <v>12.14499</v>
      </c>
      <c r="E33" s="38">
        <f>'test 5-12 ALL'!$I$23</f>
        <v>14.268173999999998</v>
      </c>
    </row>
    <row r="34" spans="1:5">
      <c r="A34" s="36" t="s">
        <v>49</v>
      </c>
      <c r="B34" s="32">
        <v>0</v>
      </c>
      <c r="C34" s="32">
        <f>'test 5-12 ALL'!F25</f>
        <v>-8.6228813347927757E-2</v>
      </c>
      <c r="D34" s="32">
        <f>'test 5-12 ALL'!G25</f>
        <v>-0.10896679622375938</v>
      </c>
      <c r="E34" s="32">
        <f>'test 5-12 ALL'!I25</f>
        <v>4.680339722444038E-2</v>
      </c>
    </row>
    <row r="35" spans="1:5">
      <c r="A35" s="36" t="s">
        <v>31</v>
      </c>
      <c r="B35" s="32">
        <f>((B31)/23.35)-1</f>
        <v>0</v>
      </c>
      <c r="C35" s="32">
        <f>((C31)/23.35)-1</f>
        <v>0.15888650963597395</v>
      </c>
      <c r="D35" s="32">
        <f>((D31)/23.35)-1</f>
        <v>0.41584582441113493</v>
      </c>
      <c r="E35" s="32">
        <f>((E31)/23.35)-1</f>
        <v>2.7837259100642386E-2</v>
      </c>
    </row>
    <row r="36" spans="1:5">
      <c r="A36" s="36" t="s">
        <v>32</v>
      </c>
      <c r="B36" s="32">
        <f>((B32)/49.9)-1</f>
        <v>0</v>
      </c>
      <c r="C36" s="32">
        <f>((C32)/49.9)-1</f>
        <v>0.15511022044088185</v>
      </c>
      <c r="D36" s="32">
        <f>((D32)/49.9)-1</f>
        <v>0.37875751503006017</v>
      </c>
      <c r="E36" s="32">
        <f>((E32)/49.9)-1</f>
        <v>8.8777555110220341E-2</v>
      </c>
    </row>
  </sheetData>
  <conditionalFormatting sqref="A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A7 A1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1: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8:A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16</vt:i4>
      </vt:variant>
    </vt:vector>
  </HeadingPairs>
  <TitlesOfParts>
    <vt:vector size="29" baseType="lpstr">
      <vt:lpstr>test 1-5 cisco add-on</vt:lpstr>
      <vt:lpstr>test 5-12 ALL</vt:lpstr>
      <vt:lpstr>test 5-12 Tera (FLR ref)</vt:lpstr>
      <vt:lpstr>Sheet1</vt:lpstr>
      <vt:lpstr>test 5-12 Pig (FLR ref)</vt:lpstr>
      <vt:lpstr>DCM (FLR ref)</vt:lpstr>
      <vt:lpstr>All deltas (FLR ref)</vt:lpstr>
      <vt:lpstr>test 5-12 Tera (6NM ref)</vt:lpstr>
      <vt:lpstr>test 5-12 Tera (6NM -order ch.)</vt:lpstr>
      <vt:lpstr>test 5-12 Pig (6NM ref)</vt:lpstr>
      <vt:lpstr>test 5-12 Pig (6NM Order ch)</vt:lpstr>
      <vt:lpstr>DCM (6NM ref)</vt:lpstr>
      <vt:lpstr>All deltas (6NM ref)</vt:lpstr>
      <vt:lpstr>TeraG_S_V (FLR) (abs nbr)</vt:lpstr>
      <vt:lpstr>Tera2_G_S_V (FLR) (abs nbr)</vt:lpstr>
      <vt:lpstr>TeraG_S_V (FLR -delta)</vt:lpstr>
      <vt:lpstr>Tera2_G_S_V (FLR -delta)</vt:lpstr>
      <vt:lpstr>Chart Tera - Complete (FLR ref)</vt:lpstr>
      <vt:lpstr>Chart Tera - CPU time (FLR ref)</vt:lpstr>
      <vt:lpstr>Chart Pig (FLR ref)</vt:lpstr>
      <vt:lpstr>kWH - TDP (FLR ref)</vt:lpstr>
      <vt:lpstr>Chart Deltas (FLR ref)</vt:lpstr>
      <vt:lpstr>Chart Tera - Complete (6NM ref)</vt:lpstr>
      <vt:lpstr>Chart Tera - CPU time (6NM ref)</vt:lpstr>
      <vt:lpstr>Chart Tera -Time (6NM Order ch)</vt:lpstr>
      <vt:lpstr>Chart Pig (6NM ref)</vt:lpstr>
      <vt:lpstr>Chart Pig (6NM -order ch.)</vt:lpstr>
      <vt:lpstr>kWH - TDP (6NM ref)</vt:lpstr>
      <vt:lpstr>Chart Deltas (6NM)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M92z</dc:creator>
  <cp:lastModifiedBy>fgrandva</cp:lastModifiedBy>
  <cp:lastPrinted>2014-10-21T13:37:33Z</cp:lastPrinted>
  <dcterms:created xsi:type="dcterms:W3CDTF">2014-09-30T11:43:40Z</dcterms:created>
  <dcterms:modified xsi:type="dcterms:W3CDTF">2014-12-12T10:04:37Z</dcterms:modified>
</cp:coreProperties>
</file>