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ucemaeduar-my.sharepoint.com/personal/jgarciac_ucema_edu_ar/Documents/MacroMetrics/clases/practicas/clase_dynare_2021/"/>
    </mc:Choice>
  </mc:AlternateContent>
  <xr:revisionPtr revIDLastSave="168" documentId="11_AD4D2F04E46CFB4ACB3E20E7E597DC6E683EDF13" xr6:coauthVersionLast="47" xr6:coauthVersionMax="47" xr10:uidLastSave="{C61D2406-8094-42E9-9E0F-05D5A8F51588}"/>
  <bookViews>
    <workbookView xWindow="-120" yWindow="-120" windowWidth="20730" windowHeight="11310" xr2:uid="{00000000-000D-0000-FFFF-FFFF00000000}"/>
  </bookViews>
  <sheets>
    <sheet name="data" sheetId="1" r:id="rId1"/>
    <sheet name="graficos ob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1" l="1"/>
  <c r="Q3" i="1"/>
  <c r="Q4" i="1"/>
  <c r="Q5" i="1"/>
  <c r="Q6" i="1"/>
  <c r="Q12" i="2" s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2" i="1"/>
  <c r="N4" i="1"/>
  <c r="N5" i="1"/>
  <c r="N6" i="1"/>
  <c r="N7" i="1"/>
  <c r="N8" i="1"/>
  <c r="N14" i="2" s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3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P73" i="1" s="1"/>
  <c r="M74" i="1"/>
  <c r="M75" i="1"/>
  <c r="M76" i="1"/>
  <c r="M77" i="1"/>
  <c r="P77" i="1" s="1"/>
  <c r="M78" i="1"/>
  <c r="M79" i="1"/>
  <c r="M80" i="1"/>
  <c r="M81" i="1"/>
  <c r="P81" i="1" s="1"/>
  <c r="M82" i="1"/>
  <c r="M83" i="1"/>
  <c r="M84" i="1"/>
  <c r="M85" i="1"/>
  <c r="P85" i="1" s="1"/>
  <c r="M86" i="1"/>
  <c r="M87" i="1"/>
  <c r="M88" i="1"/>
  <c r="M2" i="1"/>
  <c r="P2" i="1" s="1"/>
  <c r="I3" i="1"/>
  <c r="I4" i="1"/>
  <c r="O4" i="1" s="1"/>
  <c r="I5" i="1"/>
  <c r="I6" i="1"/>
  <c r="O6" i="1" s="1"/>
  <c r="I7" i="1"/>
  <c r="I8" i="1"/>
  <c r="O8" i="1" s="1"/>
  <c r="I9" i="1"/>
  <c r="I10" i="1"/>
  <c r="O10" i="1" s="1"/>
  <c r="I11" i="1"/>
  <c r="I12" i="1"/>
  <c r="O12" i="1" s="1"/>
  <c r="I13" i="1"/>
  <c r="I14" i="1"/>
  <c r="O14" i="1" s="1"/>
  <c r="I15" i="1"/>
  <c r="I16" i="1"/>
  <c r="O16" i="1" s="1"/>
  <c r="I17" i="1"/>
  <c r="I18" i="1"/>
  <c r="O18" i="1" s="1"/>
  <c r="I19" i="1"/>
  <c r="I20" i="1"/>
  <c r="O20" i="1" s="1"/>
  <c r="I21" i="1"/>
  <c r="I22" i="1"/>
  <c r="O22" i="1" s="1"/>
  <c r="I23" i="1"/>
  <c r="I24" i="1"/>
  <c r="O24" i="1" s="1"/>
  <c r="I25" i="1"/>
  <c r="I26" i="1"/>
  <c r="O26" i="1" s="1"/>
  <c r="I27" i="1"/>
  <c r="I28" i="1"/>
  <c r="O28" i="1" s="1"/>
  <c r="I29" i="1"/>
  <c r="I30" i="1"/>
  <c r="O30" i="1" s="1"/>
  <c r="I31" i="1"/>
  <c r="I32" i="1"/>
  <c r="O32" i="1" s="1"/>
  <c r="I33" i="1"/>
  <c r="I34" i="1"/>
  <c r="O34" i="1" s="1"/>
  <c r="I35" i="1"/>
  <c r="I36" i="1"/>
  <c r="O36" i="1" s="1"/>
  <c r="I37" i="1"/>
  <c r="I38" i="1"/>
  <c r="O38" i="1" s="1"/>
  <c r="I39" i="1"/>
  <c r="I40" i="1"/>
  <c r="O40" i="1" s="1"/>
  <c r="I41" i="1"/>
  <c r="I42" i="1"/>
  <c r="O42" i="1" s="1"/>
  <c r="I43" i="1"/>
  <c r="I44" i="1"/>
  <c r="O44" i="1" s="1"/>
  <c r="I45" i="1"/>
  <c r="I46" i="1"/>
  <c r="O46" i="1" s="1"/>
  <c r="I47" i="1"/>
  <c r="I48" i="1"/>
  <c r="O48" i="1" s="1"/>
  <c r="I49" i="1"/>
  <c r="I50" i="1"/>
  <c r="O50" i="1" s="1"/>
  <c r="I51" i="1"/>
  <c r="I52" i="1"/>
  <c r="O52" i="1" s="1"/>
  <c r="I53" i="1"/>
  <c r="I54" i="1"/>
  <c r="O54" i="1" s="1"/>
  <c r="I55" i="1"/>
  <c r="I56" i="1"/>
  <c r="O56" i="1" s="1"/>
  <c r="I57" i="1"/>
  <c r="I58" i="1"/>
  <c r="O58" i="1" s="1"/>
  <c r="I59" i="1"/>
  <c r="I60" i="1"/>
  <c r="O60" i="1" s="1"/>
  <c r="I61" i="1"/>
  <c r="I62" i="1"/>
  <c r="O62" i="1" s="1"/>
  <c r="I63" i="1"/>
  <c r="I64" i="1"/>
  <c r="O64" i="1" s="1"/>
  <c r="I65" i="1"/>
  <c r="I66" i="1"/>
  <c r="O66" i="1" s="1"/>
  <c r="I67" i="1"/>
  <c r="I68" i="1"/>
  <c r="O68" i="1" s="1"/>
  <c r="I69" i="1"/>
  <c r="I70" i="1"/>
  <c r="O70" i="1" s="1"/>
  <c r="I71" i="1"/>
  <c r="I72" i="1"/>
  <c r="O72" i="1" s="1"/>
  <c r="I73" i="1"/>
  <c r="I74" i="1"/>
  <c r="O74" i="1" s="1"/>
  <c r="I75" i="1"/>
  <c r="I76" i="1"/>
  <c r="O76" i="1" s="1"/>
  <c r="I77" i="1"/>
  <c r="I78" i="1"/>
  <c r="O78" i="1" s="1"/>
  <c r="I79" i="1"/>
  <c r="I80" i="1"/>
  <c r="O80" i="1" s="1"/>
  <c r="I81" i="1"/>
  <c r="I82" i="1"/>
  <c r="O82" i="1" s="1"/>
  <c r="I83" i="1"/>
  <c r="I84" i="1"/>
  <c r="O84" i="1" s="1"/>
  <c r="I85" i="1"/>
  <c r="I86" i="1"/>
  <c r="O86" i="1" s="1"/>
  <c r="I87" i="1"/>
  <c r="I2" i="1"/>
  <c r="P65" i="1" l="1"/>
  <c r="P53" i="1"/>
  <c r="P41" i="1"/>
  <c r="P33" i="1"/>
  <c r="P21" i="1"/>
  <c r="P5" i="1"/>
  <c r="O85" i="1"/>
  <c r="O81" i="1"/>
  <c r="O77" i="1"/>
  <c r="O73" i="1"/>
  <c r="O69" i="1"/>
  <c r="O65" i="1"/>
  <c r="O61" i="1"/>
  <c r="O57" i="1"/>
  <c r="O53" i="1"/>
  <c r="O49" i="1"/>
  <c r="O45" i="1"/>
  <c r="O41" i="1"/>
  <c r="O37" i="1"/>
  <c r="O33" i="1"/>
  <c r="O29" i="1"/>
  <c r="O25" i="1"/>
  <c r="O21" i="1"/>
  <c r="O17" i="1"/>
  <c r="O13" i="1"/>
  <c r="O9" i="1"/>
  <c r="O5" i="1"/>
  <c r="O15" i="2" s="1"/>
  <c r="P88" i="1"/>
  <c r="P84" i="1"/>
  <c r="P80" i="1"/>
  <c r="P76" i="1"/>
  <c r="P72" i="1"/>
  <c r="P68" i="1"/>
  <c r="P64" i="1"/>
  <c r="P60" i="1"/>
  <c r="P56" i="1"/>
  <c r="P52" i="1"/>
  <c r="P48" i="1"/>
  <c r="P44" i="1"/>
  <c r="P40" i="1"/>
  <c r="P36" i="1"/>
  <c r="P32" i="1"/>
  <c r="P28" i="1"/>
  <c r="P24" i="1"/>
  <c r="P20" i="1"/>
  <c r="P16" i="1"/>
  <c r="P12" i="1"/>
  <c r="P8" i="1"/>
  <c r="P4" i="1"/>
  <c r="P69" i="1"/>
  <c r="P57" i="1"/>
  <c r="P45" i="1"/>
  <c r="P25" i="1"/>
  <c r="P13" i="1"/>
  <c r="P87" i="1"/>
  <c r="P83" i="1"/>
  <c r="P79" i="1"/>
  <c r="P75" i="1"/>
  <c r="P71" i="1"/>
  <c r="P67" i="1"/>
  <c r="P63" i="1"/>
  <c r="P59" i="1"/>
  <c r="P55" i="1"/>
  <c r="P51" i="1"/>
  <c r="P47" i="1"/>
  <c r="P43" i="1"/>
  <c r="P39" i="1"/>
  <c r="P35" i="1"/>
  <c r="P31" i="1"/>
  <c r="P27" i="1"/>
  <c r="P23" i="1"/>
  <c r="P19" i="1"/>
  <c r="P15" i="1"/>
  <c r="P11" i="1"/>
  <c r="P7" i="1"/>
  <c r="P6" i="2" s="1"/>
  <c r="N15" i="2"/>
  <c r="N17" i="2" s="1"/>
  <c r="P61" i="1"/>
  <c r="P49" i="1"/>
  <c r="P37" i="1"/>
  <c r="P29" i="1"/>
  <c r="P17" i="1"/>
  <c r="P9" i="1"/>
  <c r="P13" i="2" s="1"/>
  <c r="O87" i="1"/>
  <c r="O83" i="1"/>
  <c r="O79" i="1"/>
  <c r="O75" i="1"/>
  <c r="O71" i="1"/>
  <c r="O67" i="1"/>
  <c r="O63" i="1"/>
  <c r="O59" i="1"/>
  <c r="O55" i="1"/>
  <c r="O51" i="1"/>
  <c r="O47" i="1"/>
  <c r="O43" i="1"/>
  <c r="O39" i="1"/>
  <c r="O35" i="1"/>
  <c r="O31" i="1"/>
  <c r="O27" i="1"/>
  <c r="O23" i="1"/>
  <c r="O19" i="1"/>
  <c r="O15" i="1"/>
  <c r="O11" i="1"/>
  <c r="O4" i="2" s="1"/>
  <c r="O7" i="1"/>
  <c r="O3" i="1"/>
  <c r="O5" i="2" s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P6" i="1"/>
  <c r="N3" i="2"/>
  <c r="N7" i="2" s="1"/>
  <c r="Q6" i="2"/>
  <c r="O12" i="2"/>
  <c r="O16" i="2" s="1"/>
  <c r="P12" i="2"/>
  <c r="N13" i="2"/>
  <c r="Q13" i="2"/>
  <c r="N6" i="2"/>
  <c r="Q15" i="2"/>
  <c r="Q3" i="2"/>
  <c r="Q14" i="2"/>
  <c r="Q5" i="2"/>
  <c r="Q8" i="2" s="1"/>
  <c r="Q4" i="2"/>
  <c r="P5" i="2"/>
  <c r="O3" i="2"/>
  <c r="O7" i="2" s="1"/>
  <c r="N4" i="2"/>
  <c r="N5" i="2"/>
  <c r="N12" i="2"/>
  <c r="N16" i="2" s="1"/>
  <c r="P8" i="2" l="1"/>
  <c r="P4" i="2"/>
  <c r="P15" i="2"/>
  <c r="P17" i="2" s="1"/>
  <c r="Q17" i="2"/>
  <c r="O13" i="2"/>
  <c r="P14" i="2"/>
  <c r="O14" i="2"/>
  <c r="O17" i="2" s="1"/>
  <c r="O6" i="2"/>
  <c r="O8" i="2" s="1"/>
  <c r="P3" i="2"/>
  <c r="N8" i="2"/>
</calcChain>
</file>

<file path=xl/sharedStrings.xml><?xml version="1.0" encoding="utf-8"?>
<sst xmlns="http://schemas.openxmlformats.org/spreadsheetml/2006/main" count="39" uniqueCount="25">
  <si>
    <t>year</t>
  </si>
  <si>
    <t>qtr</t>
  </si>
  <si>
    <t>ipc_sae</t>
  </si>
  <si>
    <t>pib_total</t>
  </si>
  <si>
    <t>pib_minero</t>
  </si>
  <si>
    <t>desempleo</t>
  </si>
  <si>
    <t>tcr</t>
  </si>
  <si>
    <t>ppi_obs</t>
  </si>
  <si>
    <t>ltcr</t>
  </si>
  <si>
    <t>gY_obs</t>
  </si>
  <si>
    <t>tcr_obs</t>
  </si>
  <si>
    <t>U_obs</t>
  </si>
  <si>
    <t>fecha</t>
  </si>
  <si>
    <t>infl_sae</t>
  </si>
  <si>
    <t>infl_sae_sa</t>
  </si>
  <si>
    <t>desempleo_sa</t>
  </si>
  <si>
    <t>pib_nominero</t>
  </si>
  <si>
    <t>media</t>
  </si>
  <si>
    <t>varianza</t>
  </si>
  <si>
    <t>stdev</t>
  </si>
  <si>
    <t>media*4</t>
  </si>
  <si>
    <t>Estadistica descriptiva 2000-2021</t>
  </si>
  <si>
    <t>Estadistica descriptiva 2001.Q1-2019.Q2</t>
  </si>
  <si>
    <t>autocorrel</t>
  </si>
  <si>
    <t>stdev*[(1-autocorr^2)^0.5]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</si>
</sst>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U_obs (orig y sa)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data!$Q$1</c:f>
              <c:strCache>
                <c:ptCount val="1"/>
                <c:pt idx="0">
                  <c:v>U_obs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data!$A$2:$A$88</c:f>
              <c:numCache>
                <c:formatCode>mmm\-yy</c:formatCode>
                <c:ptCount val="87"/>
                <c:pt idx="0">
                  <c:v>36586</c:v>
                </c:pt>
                <c:pt idx="1">
                  <c:v>36678</c:v>
                </c:pt>
                <c:pt idx="2">
                  <c:v>36770</c:v>
                </c:pt>
                <c:pt idx="3">
                  <c:v>36861</c:v>
                </c:pt>
                <c:pt idx="4">
                  <c:v>36951</c:v>
                </c:pt>
                <c:pt idx="5">
                  <c:v>37043</c:v>
                </c:pt>
                <c:pt idx="6">
                  <c:v>37135</c:v>
                </c:pt>
                <c:pt idx="7">
                  <c:v>37226</c:v>
                </c:pt>
                <c:pt idx="8">
                  <c:v>37316</c:v>
                </c:pt>
                <c:pt idx="9">
                  <c:v>37408</c:v>
                </c:pt>
                <c:pt idx="10">
                  <c:v>37500</c:v>
                </c:pt>
                <c:pt idx="11">
                  <c:v>37591</c:v>
                </c:pt>
                <c:pt idx="12">
                  <c:v>37681</c:v>
                </c:pt>
                <c:pt idx="13">
                  <c:v>37773</c:v>
                </c:pt>
                <c:pt idx="14">
                  <c:v>37865</c:v>
                </c:pt>
                <c:pt idx="15">
                  <c:v>37956</c:v>
                </c:pt>
                <c:pt idx="16">
                  <c:v>38047</c:v>
                </c:pt>
                <c:pt idx="17">
                  <c:v>38139</c:v>
                </c:pt>
                <c:pt idx="18">
                  <c:v>38231</c:v>
                </c:pt>
                <c:pt idx="19">
                  <c:v>38322</c:v>
                </c:pt>
                <c:pt idx="20">
                  <c:v>38412</c:v>
                </c:pt>
                <c:pt idx="21">
                  <c:v>38504</c:v>
                </c:pt>
                <c:pt idx="22">
                  <c:v>38596</c:v>
                </c:pt>
                <c:pt idx="23">
                  <c:v>38687</c:v>
                </c:pt>
                <c:pt idx="24">
                  <c:v>38777</c:v>
                </c:pt>
                <c:pt idx="25">
                  <c:v>38869</c:v>
                </c:pt>
                <c:pt idx="26">
                  <c:v>38961</c:v>
                </c:pt>
                <c:pt idx="27">
                  <c:v>39052</c:v>
                </c:pt>
                <c:pt idx="28">
                  <c:v>39142</c:v>
                </c:pt>
                <c:pt idx="29">
                  <c:v>39234</c:v>
                </c:pt>
                <c:pt idx="30">
                  <c:v>39326</c:v>
                </c:pt>
                <c:pt idx="31">
                  <c:v>39417</c:v>
                </c:pt>
                <c:pt idx="32">
                  <c:v>39508</c:v>
                </c:pt>
                <c:pt idx="33">
                  <c:v>39600</c:v>
                </c:pt>
                <c:pt idx="34">
                  <c:v>39692</c:v>
                </c:pt>
                <c:pt idx="35">
                  <c:v>39783</c:v>
                </c:pt>
                <c:pt idx="36">
                  <c:v>39873</c:v>
                </c:pt>
                <c:pt idx="37">
                  <c:v>39965</c:v>
                </c:pt>
                <c:pt idx="38">
                  <c:v>40057</c:v>
                </c:pt>
                <c:pt idx="39">
                  <c:v>40148</c:v>
                </c:pt>
                <c:pt idx="40">
                  <c:v>40238</c:v>
                </c:pt>
                <c:pt idx="41">
                  <c:v>40330</c:v>
                </c:pt>
                <c:pt idx="42">
                  <c:v>40422</c:v>
                </c:pt>
                <c:pt idx="43">
                  <c:v>40513</c:v>
                </c:pt>
                <c:pt idx="44">
                  <c:v>40603</c:v>
                </c:pt>
                <c:pt idx="45">
                  <c:v>40695</c:v>
                </c:pt>
                <c:pt idx="46">
                  <c:v>40787</c:v>
                </c:pt>
                <c:pt idx="47">
                  <c:v>40878</c:v>
                </c:pt>
                <c:pt idx="48">
                  <c:v>40969</c:v>
                </c:pt>
                <c:pt idx="49">
                  <c:v>41061</c:v>
                </c:pt>
                <c:pt idx="50">
                  <c:v>41153</c:v>
                </c:pt>
                <c:pt idx="51">
                  <c:v>41244</c:v>
                </c:pt>
                <c:pt idx="52">
                  <c:v>41334</c:v>
                </c:pt>
                <c:pt idx="53">
                  <c:v>41426</c:v>
                </c:pt>
                <c:pt idx="54">
                  <c:v>41518</c:v>
                </c:pt>
                <c:pt idx="55">
                  <c:v>41609</c:v>
                </c:pt>
                <c:pt idx="56">
                  <c:v>41699</c:v>
                </c:pt>
                <c:pt idx="57">
                  <c:v>41791</c:v>
                </c:pt>
                <c:pt idx="58">
                  <c:v>41883</c:v>
                </c:pt>
                <c:pt idx="59">
                  <c:v>41974</c:v>
                </c:pt>
                <c:pt idx="60">
                  <c:v>42064</c:v>
                </c:pt>
                <c:pt idx="61">
                  <c:v>42156</c:v>
                </c:pt>
                <c:pt idx="62">
                  <c:v>42248</c:v>
                </c:pt>
                <c:pt idx="63">
                  <c:v>42339</c:v>
                </c:pt>
                <c:pt idx="64">
                  <c:v>42430</c:v>
                </c:pt>
                <c:pt idx="65">
                  <c:v>42522</c:v>
                </c:pt>
                <c:pt idx="66">
                  <c:v>42614</c:v>
                </c:pt>
                <c:pt idx="67">
                  <c:v>42705</c:v>
                </c:pt>
                <c:pt idx="68">
                  <c:v>42795</c:v>
                </c:pt>
                <c:pt idx="69">
                  <c:v>42887</c:v>
                </c:pt>
                <c:pt idx="70">
                  <c:v>42979</c:v>
                </c:pt>
                <c:pt idx="71">
                  <c:v>43070</c:v>
                </c:pt>
                <c:pt idx="72">
                  <c:v>43160</c:v>
                </c:pt>
                <c:pt idx="73">
                  <c:v>43252</c:v>
                </c:pt>
                <c:pt idx="74">
                  <c:v>43344</c:v>
                </c:pt>
                <c:pt idx="75">
                  <c:v>43435</c:v>
                </c:pt>
                <c:pt idx="76">
                  <c:v>43525</c:v>
                </c:pt>
                <c:pt idx="77">
                  <c:v>43617</c:v>
                </c:pt>
                <c:pt idx="78">
                  <c:v>43709</c:v>
                </c:pt>
                <c:pt idx="79">
                  <c:v>43800</c:v>
                </c:pt>
                <c:pt idx="80">
                  <c:v>43891</c:v>
                </c:pt>
                <c:pt idx="81">
                  <c:v>43983</c:v>
                </c:pt>
                <c:pt idx="82">
                  <c:v>44075</c:v>
                </c:pt>
                <c:pt idx="83">
                  <c:v>44166</c:v>
                </c:pt>
                <c:pt idx="84">
                  <c:v>44256</c:v>
                </c:pt>
                <c:pt idx="85">
                  <c:v>44348</c:v>
                </c:pt>
                <c:pt idx="86">
                  <c:v>44440</c:v>
                </c:pt>
              </c:numCache>
            </c:numRef>
          </c:cat>
          <c:val>
            <c:numRef>
              <c:f>data!$Q$2:$Q$88</c:f>
              <c:numCache>
                <c:formatCode>General</c:formatCode>
                <c:ptCount val="87"/>
                <c:pt idx="0">
                  <c:v>9.3441506188998105</c:v>
                </c:pt>
                <c:pt idx="1">
                  <c:v>9.1806790489470096</c:v>
                </c:pt>
                <c:pt idx="2">
                  <c:v>10.265232815606399</c:v>
                </c:pt>
                <c:pt idx="3">
                  <c:v>10.0423117864778</c:v>
                </c:pt>
                <c:pt idx="4">
                  <c:v>9.9326728352861906</c:v>
                </c:pt>
                <c:pt idx="5">
                  <c:v>9.9339842112497596</c:v>
                </c:pt>
                <c:pt idx="6">
                  <c:v>9.8417477562355096</c:v>
                </c:pt>
                <c:pt idx="7">
                  <c:v>9.7775581110610705</c:v>
                </c:pt>
                <c:pt idx="8">
                  <c:v>9.9492497797898807</c:v>
                </c:pt>
                <c:pt idx="9">
                  <c:v>9.7335692215177403</c:v>
                </c:pt>
                <c:pt idx="10">
                  <c:v>9.6738392117004395</c:v>
                </c:pt>
                <c:pt idx="11">
                  <c:v>9.8832864196151906</c:v>
                </c:pt>
                <c:pt idx="12">
                  <c:v>9.6725503962527206</c:v>
                </c:pt>
                <c:pt idx="13">
                  <c:v>9.5547362813200998</c:v>
                </c:pt>
                <c:pt idx="14">
                  <c:v>9.5154493263374302</c:v>
                </c:pt>
                <c:pt idx="15">
                  <c:v>9.4214857588384202</c:v>
                </c:pt>
                <c:pt idx="16">
                  <c:v>9.5175392913048107</c:v>
                </c:pt>
                <c:pt idx="17">
                  <c:v>10.188154149175199</c:v>
                </c:pt>
                <c:pt idx="18">
                  <c:v>10.3030730323998</c:v>
                </c:pt>
                <c:pt idx="19">
                  <c:v>10.0993775942177</c:v>
                </c:pt>
                <c:pt idx="20">
                  <c:v>9.6415201687141803</c:v>
                </c:pt>
                <c:pt idx="21">
                  <c:v>9.3534209450465795</c:v>
                </c:pt>
                <c:pt idx="22">
                  <c:v>9.2444128450515404</c:v>
                </c:pt>
                <c:pt idx="23">
                  <c:v>9.0342626810077</c:v>
                </c:pt>
                <c:pt idx="24">
                  <c:v>8.6728341057010194</c:v>
                </c:pt>
                <c:pt idx="25">
                  <c:v>8.3965331181585601</c:v>
                </c:pt>
                <c:pt idx="26">
                  <c:v>7.7707631713311702</c:v>
                </c:pt>
                <c:pt idx="27">
                  <c:v>7.0354050958904599</c:v>
                </c:pt>
                <c:pt idx="28">
                  <c:v>6.9742048174833497</c:v>
                </c:pt>
                <c:pt idx="29">
                  <c:v>6.46061028572338</c:v>
                </c:pt>
                <c:pt idx="30">
                  <c:v>6.90363787901906</c:v>
                </c:pt>
                <c:pt idx="31">
                  <c:v>7.8283699308780896</c:v>
                </c:pt>
                <c:pt idx="32">
                  <c:v>7.8351723889336897</c:v>
                </c:pt>
                <c:pt idx="33">
                  <c:v>7.6369614742684702</c:v>
                </c:pt>
                <c:pt idx="34">
                  <c:v>7.6173547635681897</c:v>
                </c:pt>
                <c:pt idx="35">
                  <c:v>7.9728540169213096</c:v>
                </c:pt>
                <c:pt idx="36">
                  <c:v>8.9331251569544907</c:v>
                </c:pt>
                <c:pt idx="37">
                  <c:v>9.8924420935352302</c:v>
                </c:pt>
                <c:pt idx="38">
                  <c:v>10.1718162011665</c:v>
                </c:pt>
                <c:pt idx="39">
                  <c:v>9.5606803236226696</c:v>
                </c:pt>
                <c:pt idx="40">
                  <c:v>9.1080578969389094</c:v>
                </c:pt>
                <c:pt idx="41">
                  <c:v>8.5349493332869795</c:v>
                </c:pt>
                <c:pt idx="42">
                  <c:v>8.0520391182343598</c:v>
                </c:pt>
                <c:pt idx="43">
                  <c:v>7.7373495251557198</c:v>
                </c:pt>
                <c:pt idx="44">
                  <c:v>7.7266500638995002</c:v>
                </c:pt>
                <c:pt idx="45">
                  <c:v>6.9571776985467997</c:v>
                </c:pt>
                <c:pt idx="46">
                  <c:v>7.3782413208492699</c:v>
                </c:pt>
                <c:pt idx="47">
                  <c:v>7.4002837845340697</c:v>
                </c:pt>
                <c:pt idx="48">
                  <c:v>6.9396054947579904</c:v>
                </c:pt>
                <c:pt idx="49">
                  <c:v>6.57886328900174</c:v>
                </c:pt>
                <c:pt idx="50">
                  <c:v>6.4857636373174303</c:v>
                </c:pt>
                <c:pt idx="51">
                  <c:v>6.5698994172223699</c:v>
                </c:pt>
                <c:pt idx="52">
                  <c:v>6.4914983217564899</c:v>
                </c:pt>
                <c:pt idx="53">
                  <c:v>6.2116203280467301</c:v>
                </c:pt>
                <c:pt idx="54">
                  <c:v>5.7714875731785202</c:v>
                </c:pt>
                <c:pt idx="55">
                  <c:v>6.0056975656135396</c:v>
                </c:pt>
                <c:pt idx="56">
                  <c:v>6.4991155586149398</c:v>
                </c:pt>
                <c:pt idx="57">
                  <c:v>6.1042519915901403</c:v>
                </c:pt>
                <c:pt idx="58">
                  <c:v>6.5749873020752103</c:v>
                </c:pt>
                <c:pt idx="59">
                  <c:v>6.5168780631668897</c:v>
                </c:pt>
                <c:pt idx="60">
                  <c:v>6.4328286571934203</c:v>
                </c:pt>
                <c:pt idx="61">
                  <c:v>6.3656700555897601</c:v>
                </c:pt>
                <c:pt idx="62">
                  <c:v>6.3790751593330697</c:v>
                </c:pt>
                <c:pt idx="63">
                  <c:v>6.4085628089882798</c:v>
                </c:pt>
                <c:pt idx="64">
                  <c:v>6.3646017741067196</c:v>
                </c:pt>
                <c:pt idx="65">
                  <c:v>6.66815349810856</c:v>
                </c:pt>
                <c:pt idx="66">
                  <c:v>6.8416604836274804</c:v>
                </c:pt>
                <c:pt idx="67">
                  <c:v>6.7226261524456401</c:v>
                </c:pt>
                <c:pt idx="68">
                  <c:v>6.9266502179347897</c:v>
                </c:pt>
                <c:pt idx="69">
                  <c:v>7.0455957745786302</c:v>
                </c:pt>
                <c:pt idx="70">
                  <c:v>6.71562083791554</c:v>
                </c:pt>
                <c:pt idx="71">
                  <c:v>7.0458844417532296</c:v>
                </c:pt>
                <c:pt idx="72">
                  <c:v>7.2878528064016397</c:v>
                </c:pt>
                <c:pt idx="73">
                  <c:v>7.1243257767979697</c:v>
                </c:pt>
                <c:pt idx="74">
                  <c:v>7.2910370343439403</c:v>
                </c:pt>
                <c:pt idx="75">
                  <c:v>7.6008139240045098</c:v>
                </c:pt>
                <c:pt idx="76">
                  <c:v>7.4295749014372303</c:v>
                </c:pt>
                <c:pt idx="77">
                  <c:v>7.0007788383346901</c:v>
                </c:pt>
                <c:pt idx="78">
                  <c:v>7.0311453512117197</c:v>
                </c:pt>
                <c:pt idx="79">
                  <c:v>7.3699673086135302</c:v>
                </c:pt>
                <c:pt idx="80">
                  <c:v>8.2226950936716197</c:v>
                </c:pt>
                <c:pt idx="81">
                  <c:v>10.563286071014</c:v>
                </c:pt>
                <c:pt idx="82">
                  <c:v>12.2858029992853</c:v>
                </c:pt>
                <c:pt idx="83">
                  <c:v>11.195979186953901</c:v>
                </c:pt>
                <c:pt idx="84">
                  <c:v>10.7565649325726</c:v>
                </c:pt>
                <c:pt idx="85">
                  <c:v>9.6344089749095705</c:v>
                </c:pt>
                <c:pt idx="86">
                  <c:v>8.1250435563306098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5F-4F78-B5E7-3D341AAC87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3346960"/>
        <c:axId val="663347288"/>
      </c:lineChart>
      <c:lineChart>
        <c:grouping val="standard"/>
        <c:varyColors val="0"/>
        <c:ser>
          <c:idx val="1"/>
          <c:order val="1"/>
          <c:tx>
            <c:strRef>
              <c:f>data!$J$1</c:f>
              <c:strCache>
                <c:ptCount val="1"/>
                <c:pt idx="0">
                  <c:v>desempleo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data!$A$2:$A$88</c:f>
              <c:numCache>
                <c:formatCode>mmm\-yy</c:formatCode>
                <c:ptCount val="87"/>
                <c:pt idx="0">
                  <c:v>36586</c:v>
                </c:pt>
                <c:pt idx="1">
                  <c:v>36678</c:v>
                </c:pt>
                <c:pt idx="2">
                  <c:v>36770</c:v>
                </c:pt>
                <c:pt idx="3">
                  <c:v>36861</c:v>
                </c:pt>
                <c:pt idx="4">
                  <c:v>36951</c:v>
                </c:pt>
                <c:pt idx="5">
                  <c:v>37043</c:v>
                </c:pt>
                <c:pt idx="6">
                  <c:v>37135</c:v>
                </c:pt>
                <c:pt idx="7">
                  <c:v>37226</c:v>
                </c:pt>
                <c:pt idx="8">
                  <c:v>37316</c:v>
                </c:pt>
                <c:pt idx="9">
                  <c:v>37408</c:v>
                </c:pt>
                <c:pt idx="10">
                  <c:v>37500</c:v>
                </c:pt>
                <c:pt idx="11">
                  <c:v>37591</c:v>
                </c:pt>
                <c:pt idx="12">
                  <c:v>37681</c:v>
                </c:pt>
                <c:pt idx="13">
                  <c:v>37773</c:v>
                </c:pt>
                <c:pt idx="14">
                  <c:v>37865</c:v>
                </c:pt>
                <c:pt idx="15">
                  <c:v>37956</c:v>
                </c:pt>
                <c:pt idx="16">
                  <c:v>38047</c:v>
                </c:pt>
                <c:pt idx="17">
                  <c:v>38139</c:v>
                </c:pt>
                <c:pt idx="18">
                  <c:v>38231</c:v>
                </c:pt>
                <c:pt idx="19">
                  <c:v>38322</c:v>
                </c:pt>
                <c:pt idx="20">
                  <c:v>38412</c:v>
                </c:pt>
                <c:pt idx="21">
                  <c:v>38504</c:v>
                </c:pt>
                <c:pt idx="22">
                  <c:v>38596</c:v>
                </c:pt>
                <c:pt idx="23">
                  <c:v>38687</c:v>
                </c:pt>
                <c:pt idx="24">
                  <c:v>38777</c:v>
                </c:pt>
                <c:pt idx="25">
                  <c:v>38869</c:v>
                </c:pt>
                <c:pt idx="26">
                  <c:v>38961</c:v>
                </c:pt>
                <c:pt idx="27">
                  <c:v>39052</c:v>
                </c:pt>
                <c:pt idx="28">
                  <c:v>39142</c:v>
                </c:pt>
                <c:pt idx="29">
                  <c:v>39234</c:v>
                </c:pt>
                <c:pt idx="30">
                  <c:v>39326</c:v>
                </c:pt>
                <c:pt idx="31">
                  <c:v>39417</c:v>
                </c:pt>
                <c:pt idx="32">
                  <c:v>39508</c:v>
                </c:pt>
                <c:pt idx="33">
                  <c:v>39600</c:v>
                </c:pt>
                <c:pt idx="34">
                  <c:v>39692</c:v>
                </c:pt>
                <c:pt idx="35">
                  <c:v>39783</c:v>
                </c:pt>
                <c:pt idx="36">
                  <c:v>39873</c:v>
                </c:pt>
                <c:pt idx="37">
                  <c:v>39965</c:v>
                </c:pt>
                <c:pt idx="38">
                  <c:v>40057</c:v>
                </c:pt>
                <c:pt idx="39">
                  <c:v>40148</c:v>
                </c:pt>
                <c:pt idx="40">
                  <c:v>40238</c:v>
                </c:pt>
                <c:pt idx="41">
                  <c:v>40330</c:v>
                </c:pt>
                <c:pt idx="42">
                  <c:v>40422</c:v>
                </c:pt>
                <c:pt idx="43">
                  <c:v>40513</c:v>
                </c:pt>
                <c:pt idx="44">
                  <c:v>40603</c:v>
                </c:pt>
                <c:pt idx="45">
                  <c:v>40695</c:v>
                </c:pt>
                <c:pt idx="46">
                  <c:v>40787</c:v>
                </c:pt>
                <c:pt idx="47">
                  <c:v>40878</c:v>
                </c:pt>
                <c:pt idx="48">
                  <c:v>40969</c:v>
                </c:pt>
                <c:pt idx="49">
                  <c:v>41061</c:v>
                </c:pt>
                <c:pt idx="50">
                  <c:v>41153</c:v>
                </c:pt>
                <c:pt idx="51">
                  <c:v>41244</c:v>
                </c:pt>
                <c:pt idx="52">
                  <c:v>41334</c:v>
                </c:pt>
                <c:pt idx="53">
                  <c:v>41426</c:v>
                </c:pt>
                <c:pt idx="54">
                  <c:v>41518</c:v>
                </c:pt>
                <c:pt idx="55">
                  <c:v>41609</c:v>
                </c:pt>
                <c:pt idx="56">
                  <c:v>41699</c:v>
                </c:pt>
                <c:pt idx="57">
                  <c:v>41791</c:v>
                </c:pt>
                <c:pt idx="58">
                  <c:v>41883</c:v>
                </c:pt>
                <c:pt idx="59">
                  <c:v>41974</c:v>
                </c:pt>
                <c:pt idx="60">
                  <c:v>42064</c:v>
                </c:pt>
                <c:pt idx="61">
                  <c:v>42156</c:v>
                </c:pt>
                <c:pt idx="62">
                  <c:v>42248</c:v>
                </c:pt>
                <c:pt idx="63">
                  <c:v>42339</c:v>
                </c:pt>
                <c:pt idx="64">
                  <c:v>42430</c:v>
                </c:pt>
                <c:pt idx="65">
                  <c:v>42522</c:v>
                </c:pt>
                <c:pt idx="66">
                  <c:v>42614</c:v>
                </c:pt>
                <c:pt idx="67">
                  <c:v>42705</c:v>
                </c:pt>
                <c:pt idx="68">
                  <c:v>42795</c:v>
                </c:pt>
                <c:pt idx="69">
                  <c:v>42887</c:v>
                </c:pt>
                <c:pt idx="70">
                  <c:v>42979</c:v>
                </c:pt>
                <c:pt idx="71">
                  <c:v>43070</c:v>
                </c:pt>
                <c:pt idx="72">
                  <c:v>43160</c:v>
                </c:pt>
                <c:pt idx="73">
                  <c:v>43252</c:v>
                </c:pt>
                <c:pt idx="74">
                  <c:v>43344</c:v>
                </c:pt>
                <c:pt idx="75">
                  <c:v>43435</c:v>
                </c:pt>
                <c:pt idx="76">
                  <c:v>43525</c:v>
                </c:pt>
                <c:pt idx="77">
                  <c:v>43617</c:v>
                </c:pt>
                <c:pt idx="78">
                  <c:v>43709</c:v>
                </c:pt>
                <c:pt idx="79">
                  <c:v>43800</c:v>
                </c:pt>
                <c:pt idx="80">
                  <c:v>43891</c:v>
                </c:pt>
                <c:pt idx="81">
                  <c:v>43983</c:v>
                </c:pt>
                <c:pt idx="82">
                  <c:v>44075</c:v>
                </c:pt>
                <c:pt idx="83">
                  <c:v>44166</c:v>
                </c:pt>
                <c:pt idx="84">
                  <c:v>44256</c:v>
                </c:pt>
                <c:pt idx="85">
                  <c:v>44348</c:v>
                </c:pt>
                <c:pt idx="86">
                  <c:v>44440</c:v>
                </c:pt>
              </c:numCache>
            </c:numRef>
          </c:cat>
          <c:val>
            <c:numRef>
              <c:f>data!$J$2:$J$88</c:f>
              <c:numCache>
                <c:formatCode>General</c:formatCode>
                <c:ptCount val="87"/>
                <c:pt idx="0">
                  <c:v>8.5822699106666658</c:v>
                </c:pt>
                <c:pt idx="1">
                  <c:v>9.358902169666667</c:v>
                </c:pt>
                <c:pt idx="2">
                  <c:v>11.058965776666668</c:v>
                </c:pt>
                <c:pt idx="3">
                  <c:v>9.8347303533333328</c:v>
                </c:pt>
                <c:pt idx="4">
                  <c:v>9.1619905080000006</c:v>
                </c:pt>
                <c:pt idx="5">
                  <c:v>10.124744907333334</c:v>
                </c:pt>
                <c:pt idx="6">
                  <c:v>10.63628458</c:v>
                </c:pt>
                <c:pt idx="7">
                  <c:v>9.5596416316666666</c:v>
                </c:pt>
                <c:pt idx="8">
                  <c:v>9.162919818333334</c:v>
                </c:pt>
                <c:pt idx="9">
                  <c:v>9.9545645003333334</c:v>
                </c:pt>
                <c:pt idx="10">
                  <c:v>10.471195356666668</c:v>
                </c:pt>
                <c:pt idx="11">
                  <c:v>9.6556541153333324</c:v>
                </c:pt>
                <c:pt idx="12">
                  <c:v>8.8463138720000014</c:v>
                </c:pt>
                <c:pt idx="13">
                  <c:v>9.8243198083333336</c:v>
                </c:pt>
                <c:pt idx="14">
                  <c:v>10.32599456</c:v>
                </c:pt>
                <c:pt idx="15">
                  <c:v>9.1551208576666667</c:v>
                </c:pt>
                <c:pt idx="16">
                  <c:v>8.675531173666668</c:v>
                </c:pt>
                <c:pt idx="17">
                  <c:v>10.511244394</c:v>
                </c:pt>
                <c:pt idx="18">
                  <c:v>11.097007133333335</c:v>
                </c:pt>
                <c:pt idx="19">
                  <c:v>9.7981231446666666</c:v>
                </c:pt>
                <c:pt idx="20">
                  <c:v>8.8323364846666674</c:v>
                </c:pt>
                <c:pt idx="21">
                  <c:v>9.7052256210000003</c:v>
                </c:pt>
                <c:pt idx="22">
                  <c:v>9.9832885510000011</c:v>
                </c:pt>
                <c:pt idx="23">
                  <c:v>8.6995290399999998</c:v>
                </c:pt>
                <c:pt idx="24">
                  <c:v>7.9579949706666673</c:v>
                </c:pt>
                <c:pt idx="25">
                  <c:v>8.7608695566666679</c:v>
                </c:pt>
                <c:pt idx="26">
                  <c:v>8.4180014213333347</c:v>
                </c:pt>
                <c:pt idx="27">
                  <c:v>6.6672152063333341</c:v>
                </c:pt>
                <c:pt idx="28">
                  <c:v>6.3890209726666667</c:v>
                </c:pt>
                <c:pt idx="29">
                  <c:v>6.8180767816666661</c:v>
                </c:pt>
                <c:pt idx="30">
                  <c:v>7.4634406973333327</c:v>
                </c:pt>
                <c:pt idx="31">
                  <c:v>7.4271233556666667</c:v>
                </c:pt>
                <c:pt idx="32">
                  <c:v>7.36427517</c:v>
                </c:pt>
                <c:pt idx="33">
                  <c:v>7.9986471970000004</c:v>
                </c:pt>
                <c:pt idx="34">
                  <c:v>8.1061966156666667</c:v>
                </c:pt>
                <c:pt idx="35">
                  <c:v>7.535051868</c:v>
                </c:pt>
                <c:pt idx="36">
                  <c:v>8.5608099589997995</c:v>
                </c:pt>
                <c:pt idx="37">
                  <c:v>10.2454351519371</c:v>
                </c:pt>
                <c:pt idx="38">
                  <c:v>10.582882960679333</c:v>
                </c:pt>
                <c:pt idx="39">
                  <c:v>9.151460638328567</c:v>
                </c:pt>
                <c:pt idx="40">
                  <c:v>8.8051992137125001</c:v>
                </c:pt>
                <c:pt idx="41">
                  <c:v>8.8599496087996013</c:v>
                </c:pt>
                <c:pt idx="42">
                  <c:v>8.3573408158837328</c:v>
                </c:pt>
                <c:pt idx="43">
                  <c:v>7.4166253449220996</c:v>
                </c:pt>
                <c:pt idx="44">
                  <c:v>7.477549213859767</c:v>
                </c:pt>
                <c:pt idx="45">
                  <c:v>7.2427102363779001</c:v>
                </c:pt>
                <c:pt idx="46">
                  <c:v>7.5647999826606993</c:v>
                </c:pt>
                <c:pt idx="47">
                  <c:v>7.1944046645735327</c:v>
                </c:pt>
                <c:pt idx="48">
                  <c:v>6.7265304588013999</c:v>
                </c:pt>
                <c:pt idx="49">
                  <c:v>6.8289352896803663</c:v>
                </c:pt>
                <c:pt idx="50">
                  <c:v>6.5932304397432331</c:v>
                </c:pt>
                <c:pt idx="51">
                  <c:v>6.426437692641966</c:v>
                </c:pt>
                <c:pt idx="52">
                  <c:v>6.3001401465585003</c:v>
                </c:pt>
                <c:pt idx="53">
                  <c:v>6.4469288054406322</c:v>
                </c:pt>
                <c:pt idx="54">
                  <c:v>5.8642037560489335</c:v>
                </c:pt>
                <c:pt idx="55">
                  <c:v>5.8664110899034005</c:v>
                </c:pt>
                <c:pt idx="56">
                  <c:v>6.3041884920124671</c:v>
                </c:pt>
                <c:pt idx="57">
                  <c:v>6.3287406756116669</c:v>
                </c:pt>
                <c:pt idx="58">
                  <c:v>6.7270498321467329</c:v>
                </c:pt>
                <c:pt idx="59">
                  <c:v>6.3280450258504004</c:v>
                </c:pt>
                <c:pt idx="60">
                  <c:v>6.2236060120074663</c:v>
                </c:pt>
                <c:pt idx="61">
                  <c:v>6.5925248155500666</c:v>
                </c:pt>
                <c:pt idx="62">
                  <c:v>6.5980361783557342</c:v>
                </c:pt>
                <c:pt idx="63">
                  <c:v>6.1634936445142001</c:v>
                </c:pt>
                <c:pt idx="64">
                  <c:v>6.1513660510397008</c:v>
                </c:pt>
                <c:pt idx="65">
                  <c:v>6.8834760477864663</c:v>
                </c:pt>
                <c:pt idx="66">
                  <c:v>7.1227561852406653</c:v>
                </c:pt>
                <c:pt idx="67">
                  <c:v>6.4282073469144336</c:v>
                </c:pt>
                <c:pt idx="68">
                  <c:v>6.7269825566329331</c:v>
                </c:pt>
                <c:pt idx="69">
                  <c:v>7.2389473739955337</c:v>
                </c:pt>
                <c:pt idx="70">
                  <c:v>7.0398900481720332</c:v>
                </c:pt>
                <c:pt idx="71">
                  <c:v>6.7337564432557997</c:v>
                </c:pt>
                <c:pt idx="72">
                  <c:v>7.0705260792088334</c:v>
                </c:pt>
                <c:pt idx="73">
                  <c:v>7.2963183123967994</c:v>
                </c:pt>
                <c:pt idx="74">
                  <c:v>7.6809400285120333</c:v>
                </c:pt>
                <c:pt idx="75">
                  <c:v>7.2898325491360003</c:v>
                </c:pt>
                <c:pt idx="76">
                  <c:v>7.1333764400970994</c:v>
                </c:pt>
                <c:pt idx="77">
                  <c:v>7.1941435238285329</c:v>
                </c:pt>
                <c:pt idx="78">
                  <c:v>7.4859154685333671</c:v>
                </c:pt>
                <c:pt idx="79">
                  <c:v>7.0548523969739998</c:v>
                </c:pt>
                <c:pt idx="80">
                  <c:v>7.8273675745902338</c:v>
                </c:pt>
                <c:pt idx="81">
                  <c:v>10.808882699365732</c:v>
                </c:pt>
                <c:pt idx="82">
                  <c:v>12.782322848845</c:v>
                </c:pt>
                <c:pt idx="83">
                  <c:v>10.873793495473334</c:v>
                </c:pt>
                <c:pt idx="84">
                  <c:v>10.295163963717</c:v>
                </c:pt>
                <c:pt idx="85">
                  <c:v>9.9260522589028657</c:v>
                </c:pt>
                <c:pt idx="86">
                  <c:v>8.6288221330740669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58-44A3-AE39-9D721F100C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701632"/>
        <c:axId val="56705240"/>
      </c:lineChart>
      <c:dateAx>
        <c:axId val="663346960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63347288"/>
        <c:crosses val="autoZero"/>
        <c:auto val="1"/>
        <c:lblOffset val="100"/>
        <c:baseTimeUnit val="months"/>
      </c:dateAx>
      <c:valAx>
        <c:axId val="663347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63346960"/>
        <c:crosses val="autoZero"/>
        <c:crossBetween val="between"/>
      </c:valAx>
      <c:valAx>
        <c:axId val="5670524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6701632"/>
        <c:crosses val="max"/>
        <c:crossBetween val="between"/>
      </c:valAx>
      <c:dateAx>
        <c:axId val="56701632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56705240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data!$P$1</c:f>
              <c:strCache>
                <c:ptCount val="1"/>
                <c:pt idx="0">
                  <c:v>tcr_obs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data!$A$2:$A$88</c:f>
              <c:numCache>
                <c:formatCode>mmm\-yy</c:formatCode>
                <c:ptCount val="87"/>
                <c:pt idx="0">
                  <c:v>36586</c:v>
                </c:pt>
                <c:pt idx="1">
                  <c:v>36678</c:v>
                </c:pt>
                <c:pt idx="2">
                  <c:v>36770</c:v>
                </c:pt>
                <c:pt idx="3">
                  <c:v>36861</c:v>
                </c:pt>
                <c:pt idx="4">
                  <c:v>36951</c:v>
                </c:pt>
                <c:pt idx="5">
                  <c:v>37043</c:v>
                </c:pt>
                <c:pt idx="6">
                  <c:v>37135</c:v>
                </c:pt>
                <c:pt idx="7">
                  <c:v>37226</c:v>
                </c:pt>
                <c:pt idx="8">
                  <c:v>37316</c:v>
                </c:pt>
                <c:pt idx="9">
                  <c:v>37408</c:v>
                </c:pt>
                <c:pt idx="10">
                  <c:v>37500</c:v>
                </c:pt>
                <c:pt idx="11">
                  <c:v>37591</c:v>
                </c:pt>
                <c:pt idx="12">
                  <c:v>37681</c:v>
                </c:pt>
                <c:pt idx="13">
                  <c:v>37773</c:v>
                </c:pt>
                <c:pt idx="14">
                  <c:v>37865</c:v>
                </c:pt>
                <c:pt idx="15">
                  <c:v>37956</c:v>
                </c:pt>
                <c:pt idx="16">
                  <c:v>38047</c:v>
                </c:pt>
                <c:pt idx="17">
                  <c:v>38139</c:v>
                </c:pt>
                <c:pt idx="18">
                  <c:v>38231</c:v>
                </c:pt>
                <c:pt idx="19">
                  <c:v>38322</c:v>
                </c:pt>
                <c:pt idx="20">
                  <c:v>38412</c:v>
                </c:pt>
                <c:pt idx="21">
                  <c:v>38504</c:v>
                </c:pt>
                <c:pt idx="22">
                  <c:v>38596</c:v>
                </c:pt>
                <c:pt idx="23">
                  <c:v>38687</c:v>
                </c:pt>
                <c:pt idx="24">
                  <c:v>38777</c:v>
                </c:pt>
                <c:pt idx="25">
                  <c:v>38869</c:v>
                </c:pt>
                <c:pt idx="26">
                  <c:v>38961</c:v>
                </c:pt>
                <c:pt idx="27">
                  <c:v>39052</c:v>
                </c:pt>
                <c:pt idx="28">
                  <c:v>39142</c:v>
                </c:pt>
                <c:pt idx="29">
                  <c:v>39234</c:v>
                </c:pt>
                <c:pt idx="30">
                  <c:v>39326</c:v>
                </c:pt>
                <c:pt idx="31">
                  <c:v>39417</c:v>
                </c:pt>
                <c:pt idx="32">
                  <c:v>39508</c:v>
                </c:pt>
                <c:pt idx="33">
                  <c:v>39600</c:v>
                </c:pt>
                <c:pt idx="34">
                  <c:v>39692</c:v>
                </c:pt>
                <c:pt idx="35">
                  <c:v>39783</c:v>
                </c:pt>
                <c:pt idx="36">
                  <c:v>39873</c:v>
                </c:pt>
                <c:pt idx="37">
                  <c:v>39965</c:v>
                </c:pt>
                <c:pt idx="38">
                  <c:v>40057</c:v>
                </c:pt>
                <c:pt idx="39">
                  <c:v>40148</c:v>
                </c:pt>
                <c:pt idx="40">
                  <c:v>40238</c:v>
                </c:pt>
                <c:pt idx="41">
                  <c:v>40330</c:v>
                </c:pt>
                <c:pt idx="42">
                  <c:v>40422</c:v>
                </c:pt>
                <c:pt idx="43">
                  <c:v>40513</c:v>
                </c:pt>
                <c:pt idx="44">
                  <c:v>40603</c:v>
                </c:pt>
                <c:pt idx="45">
                  <c:v>40695</c:v>
                </c:pt>
                <c:pt idx="46">
                  <c:v>40787</c:v>
                </c:pt>
                <c:pt idx="47">
                  <c:v>40878</c:v>
                </c:pt>
                <c:pt idx="48">
                  <c:v>40969</c:v>
                </c:pt>
                <c:pt idx="49">
                  <c:v>41061</c:v>
                </c:pt>
                <c:pt idx="50">
                  <c:v>41153</c:v>
                </c:pt>
                <c:pt idx="51">
                  <c:v>41244</c:v>
                </c:pt>
                <c:pt idx="52">
                  <c:v>41334</c:v>
                </c:pt>
                <c:pt idx="53">
                  <c:v>41426</c:v>
                </c:pt>
                <c:pt idx="54">
                  <c:v>41518</c:v>
                </c:pt>
                <c:pt idx="55">
                  <c:v>41609</c:v>
                </c:pt>
                <c:pt idx="56">
                  <c:v>41699</c:v>
                </c:pt>
                <c:pt idx="57">
                  <c:v>41791</c:v>
                </c:pt>
                <c:pt idx="58">
                  <c:v>41883</c:v>
                </c:pt>
                <c:pt idx="59">
                  <c:v>41974</c:v>
                </c:pt>
                <c:pt idx="60">
                  <c:v>42064</c:v>
                </c:pt>
                <c:pt idx="61">
                  <c:v>42156</c:v>
                </c:pt>
                <c:pt idx="62">
                  <c:v>42248</c:v>
                </c:pt>
                <c:pt idx="63">
                  <c:v>42339</c:v>
                </c:pt>
                <c:pt idx="64">
                  <c:v>42430</c:v>
                </c:pt>
                <c:pt idx="65">
                  <c:v>42522</c:v>
                </c:pt>
                <c:pt idx="66">
                  <c:v>42614</c:v>
                </c:pt>
                <c:pt idx="67">
                  <c:v>42705</c:v>
                </c:pt>
                <c:pt idx="68">
                  <c:v>42795</c:v>
                </c:pt>
                <c:pt idx="69">
                  <c:v>42887</c:v>
                </c:pt>
                <c:pt idx="70">
                  <c:v>42979</c:v>
                </c:pt>
                <c:pt idx="71">
                  <c:v>43070</c:v>
                </c:pt>
                <c:pt idx="72">
                  <c:v>43160</c:v>
                </c:pt>
                <c:pt idx="73">
                  <c:v>43252</c:v>
                </c:pt>
                <c:pt idx="74">
                  <c:v>43344</c:v>
                </c:pt>
                <c:pt idx="75">
                  <c:v>43435</c:v>
                </c:pt>
                <c:pt idx="76">
                  <c:v>43525</c:v>
                </c:pt>
                <c:pt idx="77">
                  <c:v>43617</c:v>
                </c:pt>
                <c:pt idx="78">
                  <c:v>43709</c:v>
                </c:pt>
                <c:pt idx="79">
                  <c:v>43800</c:v>
                </c:pt>
                <c:pt idx="80">
                  <c:v>43891</c:v>
                </c:pt>
                <c:pt idx="81">
                  <c:v>43983</c:v>
                </c:pt>
                <c:pt idx="82">
                  <c:v>44075</c:v>
                </c:pt>
                <c:pt idx="83">
                  <c:v>44166</c:v>
                </c:pt>
                <c:pt idx="84">
                  <c:v>44256</c:v>
                </c:pt>
                <c:pt idx="85">
                  <c:v>44348</c:v>
                </c:pt>
                <c:pt idx="86">
                  <c:v>44440</c:v>
                </c:pt>
              </c:numCache>
            </c:numRef>
          </c:cat>
          <c:val>
            <c:numRef>
              <c:f>data!$P$2:$P$88</c:f>
              <c:numCache>
                <c:formatCode>General</c:formatCode>
                <c:ptCount val="87"/>
                <c:pt idx="0">
                  <c:v>-12.936814994810053</c:v>
                </c:pt>
                <c:pt idx="1">
                  <c:v>-13.03546323789142</c:v>
                </c:pt>
                <c:pt idx="2">
                  <c:v>-6.7136729443530108</c:v>
                </c:pt>
                <c:pt idx="3">
                  <c:v>-5.2420081649763972</c:v>
                </c:pt>
                <c:pt idx="4">
                  <c:v>-5.1088430319070177</c:v>
                </c:pt>
                <c:pt idx="5">
                  <c:v>-2.7169721649759282</c:v>
                </c:pt>
                <c:pt idx="6">
                  <c:v>5.8318789933074378</c:v>
                </c:pt>
                <c:pt idx="7">
                  <c:v>6.6603002176495174</c:v>
                </c:pt>
                <c:pt idx="8">
                  <c:v>-0.43306841975070398</c:v>
                </c:pt>
                <c:pt idx="9">
                  <c:v>-1.945166282134636</c:v>
                </c:pt>
                <c:pt idx="10">
                  <c:v>5.567180586642273</c:v>
                </c:pt>
                <c:pt idx="11">
                  <c:v>6.3364975307974802</c:v>
                </c:pt>
                <c:pt idx="12">
                  <c:v>12.981522913129862</c:v>
                </c:pt>
                <c:pt idx="13">
                  <c:v>12.392461136959376</c:v>
                </c:pt>
                <c:pt idx="14">
                  <c:v>10.565725846372676</c:v>
                </c:pt>
                <c:pt idx="15">
                  <c:v>3.1774361980444255</c:v>
                </c:pt>
                <c:pt idx="16">
                  <c:v>3.096991147524264E-2</c:v>
                </c:pt>
                <c:pt idx="17">
                  <c:v>6.5837988120640567</c:v>
                </c:pt>
                <c:pt idx="18">
                  <c:v>7.5221061253748722</c:v>
                </c:pt>
                <c:pt idx="19">
                  <c:v>5.0107677934363437</c:v>
                </c:pt>
                <c:pt idx="20">
                  <c:v>4.4292719380785606</c:v>
                </c:pt>
                <c:pt idx="21">
                  <c:v>4.6360125957792597</c:v>
                </c:pt>
                <c:pt idx="22">
                  <c:v>-0.72324081344161684</c:v>
                </c:pt>
                <c:pt idx="23">
                  <c:v>-6.3005385083695131</c:v>
                </c:pt>
                <c:pt idx="24">
                  <c:v>-5.3685075283100403</c:v>
                </c:pt>
                <c:pt idx="25">
                  <c:v>-3.794256437408805</c:v>
                </c:pt>
                <c:pt idx="26">
                  <c:v>-0.86401749343618661</c:v>
                </c:pt>
                <c:pt idx="27">
                  <c:v>-2.2143331080289208</c:v>
                </c:pt>
                <c:pt idx="28">
                  <c:v>0.5075803174271698</c:v>
                </c:pt>
                <c:pt idx="29">
                  <c:v>0.3816451626923012</c:v>
                </c:pt>
                <c:pt idx="30">
                  <c:v>-1.250997937283671</c:v>
                </c:pt>
                <c:pt idx="31">
                  <c:v>-2.5035482362987693</c:v>
                </c:pt>
                <c:pt idx="32">
                  <c:v>-7.7384923534166816</c:v>
                </c:pt>
                <c:pt idx="33">
                  <c:v>-2.8805281463704979</c:v>
                </c:pt>
                <c:pt idx="34">
                  <c:v>4.3995880920140173</c:v>
                </c:pt>
                <c:pt idx="35">
                  <c:v>12.245604256699139</c:v>
                </c:pt>
                <c:pt idx="36">
                  <c:v>4.3238029153451762</c:v>
                </c:pt>
                <c:pt idx="37">
                  <c:v>0.93753790180546304</c:v>
                </c:pt>
                <c:pt idx="38">
                  <c:v>1.1624205404410226</c:v>
                </c:pt>
                <c:pt idx="39">
                  <c:v>-1.3690895761942379</c:v>
                </c:pt>
                <c:pt idx="40">
                  <c:v>-2.2167660945086709</c:v>
                </c:pt>
                <c:pt idx="41">
                  <c:v>-1.1862913507970418</c:v>
                </c:pt>
                <c:pt idx="42">
                  <c:v>-3.6617750966028595</c:v>
                </c:pt>
                <c:pt idx="43">
                  <c:v>-6.6178779081019989</c:v>
                </c:pt>
                <c:pt idx="44">
                  <c:v>-3.8552329896759829</c:v>
                </c:pt>
                <c:pt idx="45">
                  <c:v>-3.8531860737275103</c:v>
                </c:pt>
                <c:pt idx="46">
                  <c:v>-3.6399940520939644</c:v>
                </c:pt>
                <c:pt idx="47">
                  <c:v>0.85280986870399644</c:v>
                </c:pt>
                <c:pt idx="48">
                  <c:v>-3.5230165345552678</c:v>
                </c:pt>
                <c:pt idx="49">
                  <c:v>-3.5267867630761174</c:v>
                </c:pt>
                <c:pt idx="50">
                  <c:v>-6.4208971344018373</c:v>
                </c:pt>
                <c:pt idx="51">
                  <c:v>-7.153781311215468</c:v>
                </c:pt>
                <c:pt idx="52">
                  <c:v>-7.9483312738971357</c:v>
                </c:pt>
                <c:pt idx="53">
                  <c:v>-6.4243822114526061</c:v>
                </c:pt>
                <c:pt idx="54">
                  <c:v>-3.3233520193395982</c:v>
                </c:pt>
                <c:pt idx="55">
                  <c:v>-1.9211759399814454</c:v>
                </c:pt>
                <c:pt idx="56">
                  <c:v>3.1755849862975083</c:v>
                </c:pt>
                <c:pt idx="57">
                  <c:v>3.003693043930955</c:v>
                </c:pt>
                <c:pt idx="58">
                  <c:v>5.4476400123700586</c:v>
                </c:pt>
                <c:pt idx="59">
                  <c:v>3.3758444674303334</c:v>
                </c:pt>
                <c:pt idx="60">
                  <c:v>2.5234327461588713</c:v>
                </c:pt>
                <c:pt idx="61">
                  <c:v>-0.52820482760367327</c:v>
                </c:pt>
                <c:pt idx="62">
                  <c:v>4.6265621702965554</c:v>
                </c:pt>
                <c:pt idx="63">
                  <c:v>4.5046304354432465</c:v>
                </c:pt>
                <c:pt idx="64">
                  <c:v>2.1234019246623603</c:v>
                </c:pt>
                <c:pt idx="65">
                  <c:v>1.1168842878396923</c:v>
                </c:pt>
                <c:pt idx="66">
                  <c:v>-1.2966239267247381</c:v>
                </c:pt>
                <c:pt idx="67">
                  <c:v>-2.6366106509018827</c:v>
                </c:pt>
                <c:pt idx="68">
                  <c:v>-3.3631081729390999</c:v>
                </c:pt>
                <c:pt idx="69">
                  <c:v>-1.2646255926321182</c:v>
                </c:pt>
                <c:pt idx="70">
                  <c:v>-2.6236484244083869</c:v>
                </c:pt>
                <c:pt idx="71">
                  <c:v>-3.8581655686089178</c:v>
                </c:pt>
                <c:pt idx="72">
                  <c:v>-6.5467120998954798</c:v>
                </c:pt>
                <c:pt idx="73">
                  <c:v>-5.2124304646061326</c:v>
                </c:pt>
                <c:pt idx="74">
                  <c:v>-2.6733076045550419</c:v>
                </c:pt>
                <c:pt idx="75">
                  <c:v>-1.8913566688734562</c:v>
                </c:pt>
                <c:pt idx="76">
                  <c:v>-2.6289031788659933</c:v>
                </c:pt>
                <c:pt idx="77">
                  <c:v>-1.4264497572853863</c:v>
                </c:pt>
                <c:pt idx="78">
                  <c:v>4.2960887896992261E-2</c:v>
                </c:pt>
                <c:pt idx="79">
                  <c:v>5.9694362472400009</c:v>
                </c:pt>
                <c:pt idx="80">
                  <c:v>10.968254584260073</c:v>
                </c:pt>
                <c:pt idx="81">
                  <c:v>9.1954227051586734</c:v>
                </c:pt>
                <c:pt idx="82">
                  <c:v>6.9219500428913783</c:v>
                </c:pt>
                <c:pt idx="83">
                  <c:v>6.6698373780097242</c:v>
                </c:pt>
                <c:pt idx="84">
                  <c:v>3.8004476349287941</c:v>
                </c:pt>
                <c:pt idx="85">
                  <c:v>3.7851801053975898</c:v>
                </c:pt>
                <c:pt idx="86">
                  <c:v>10.601162433412981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4F-4218-AF85-AD22D2C66C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3346960"/>
        <c:axId val="663347288"/>
      </c:lineChart>
      <c:catAx>
        <c:axId val="663346960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63347288"/>
        <c:crossesAt val="-0.15000000000000002"/>
        <c:auto val="0"/>
        <c:lblAlgn val="ctr"/>
        <c:lblOffset val="100"/>
        <c:noMultiLvlLbl val="0"/>
      </c:catAx>
      <c:valAx>
        <c:axId val="663347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63346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data!$O$1</c:f>
              <c:strCache>
                <c:ptCount val="1"/>
                <c:pt idx="0">
                  <c:v>gY_obs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data!$A$2:$A$88</c:f>
              <c:numCache>
                <c:formatCode>mmm\-yy</c:formatCode>
                <c:ptCount val="87"/>
                <c:pt idx="0">
                  <c:v>36586</c:v>
                </c:pt>
                <c:pt idx="1">
                  <c:v>36678</c:v>
                </c:pt>
                <c:pt idx="2">
                  <c:v>36770</c:v>
                </c:pt>
                <c:pt idx="3">
                  <c:v>36861</c:v>
                </c:pt>
                <c:pt idx="4">
                  <c:v>36951</c:v>
                </c:pt>
                <c:pt idx="5">
                  <c:v>37043</c:v>
                </c:pt>
                <c:pt idx="6">
                  <c:v>37135</c:v>
                </c:pt>
                <c:pt idx="7">
                  <c:v>37226</c:v>
                </c:pt>
                <c:pt idx="8">
                  <c:v>37316</c:v>
                </c:pt>
                <c:pt idx="9">
                  <c:v>37408</c:v>
                </c:pt>
                <c:pt idx="10">
                  <c:v>37500</c:v>
                </c:pt>
                <c:pt idx="11">
                  <c:v>37591</c:v>
                </c:pt>
                <c:pt idx="12">
                  <c:v>37681</c:v>
                </c:pt>
                <c:pt idx="13">
                  <c:v>37773</c:v>
                </c:pt>
                <c:pt idx="14">
                  <c:v>37865</c:v>
                </c:pt>
                <c:pt idx="15">
                  <c:v>37956</c:v>
                </c:pt>
                <c:pt idx="16">
                  <c:v>38047</c:v>
                </c:pt>
                <c:pt idx="17">
                  <c:v>38139</c:v>
                </c:pt>
                <c:pt idx="18">
                  <c:v>38231</c:v>
                </c:pt>
                <c:pt idx="19">
                  <c:v>38322</c:v>
                </c:pt>
                <c:pt idx="20">
                  <c:v>38412</c:v>
                </c:pt>
                <c:pt idx="21">
                  <c:v>38504</c:v>
                </c:pt>
                <c:pt idx="22">
                  <c:v>38596</c:v>
                </c:pt>
                <c:pt idx="23">
                  <c:v>38687</c:v>
                </c:pt>
                <c:pt idx="24">
                  <c:v>38777</c:v>
                </c:pt>
                <c:pt idx="25">
                  <c:v>38869</c:v>
                </c:pt>
                <c:pt idx="26">
                  <c:v>38961</c:v>
                </c:pt>
                <c:pt idx="27">
                  <c:v>39052</c:v>
                </c:pt>
                <c:pt idx="28">
                  <c:v>39142</c:v>
                </c:pt>
                <c:pt idx="29">
                  <c:v>39234</c:v>
                </c:pt>
                <c:pt idx="30">
                  <c:v>39326</c:v>
                </c:pt>
                <c:pt idx="31">
                  <c:v>39417</c:v>
                </c:pt>
                <c:pt idx="32">
                  <c:v>39508</c:v>
                </c:pt>
                <c:pt idx="33">
                  <c:v>39600</c:v>
                </c:pt>
                <c:pt idx="34">
                  <c:v>39692</c:v>
                </c:pt>
                <c:pt idx="35">
                  <c:v>39783</c:v>
                </c:pt>
                <c:pt idx="36">
                  <c:v>39873</c:v>
                </c:pt>
                <c:pt idx="37">
                  <c:v>39965</c:v>
                </c:pt>
                <c:pt idx="38">
                  <c:v>40057</c:v>
                </c:pt>
                <c:pt idx="39">
                  <c:v>40148</c:v>
                </c:pt>
                <c:pt idx="40">
                  <c:v>40238</c:v>
                </c:pt>
                <c:pt idx="41">
                  <c:v>40330</c:v>
                </c:pt>
                <c:pt idx="42">
                  <c:v>40422</c:v>
                </c:pt>
                <c:pt idx="43">
                  <c:v>40513</c:v>
                </c:pt>
                <c:pt idx="44">
                  <c:v>40603</c:v>
                </c:pt>
                <c:pt idx="45">
                  <c:v>40695</c:v>
                </c:pt>
                <c:pt idx="46">
                  <c:v>40787</c:v>
                </c:pt>
                <c:pt idx="47">
                  <c:v>40878</c:v>
                </c:pt>
                <c:pt idx="48">
                  <c:v>40969</c:v>
                </c:pt>
                <c:pt idx="49">
                  <c:v>41061</c:v>
                </c:pt>
                <c:pt idx="50">
                  <c:v>41153</c:v>
                </c:pt>
                <c:pt idx="51">
                  <c:v>41244</c:v>
                </c:pt>
                <c:pt idx="52">
                  <c:v>41334</c:v>
                </c:pt>
                <c:pt idx="53">
                  <c:v>41426</c:v>
                </c:pt>
                <c:pt idx="54">
                  <c:v>41518</c:v>
                </c:pt>
                <c:pt idx="55">
                  <c:v>41609</c:v>
                </c:pt>
                <c:pt idx="56">
                  <c:v>41699</c:v>
                </c:pt>
                <c:pt idx="57">
                  <c:v>41791</c:v>
                </c:pt>
                <c:pt idx="58">
                  <c:v>41883</c:v>
                </c:pt>
                <c:pt idx="59">
                  <c:v>41974</c:v>
                </c:pt>
                <c:pt idx="60">
                  <c:v>42064</c:v>
                </c:pt>
                <c:pt idx="61">
                  <c:v>42156</c:v>
                </c:pt>
                <c:pt idx="62">
                  <c:v>42248</c:v>
                </c:pt>
                <c:pt idx="63">
                  <c:v>42339</c:v>
                </c:pt>
                <c:pt idx="64">
                  <c:v>42430</c:v>
                </c:pt>
                <c:pt idx="65">
                  <c:v>42522</c:v>
                </c:pt>
                <c:pt idx="66">
                  <c:v>42614</c:v>
                </c:pt>
                <c:pt idx="67">
                  <c:v>42705</c:v>
                </c:pt>
                <c:pt idx="68">
                  <c:v>42795</c:v>
                </c:pt>
                <c:pt idx="69">
                  <c:v>42887</c:v>
                </c:pt>
                <c:pt idx="70">
                  <c:v>42979</c:v>
                </c:pt>
                <c:pt idx="71">
                  <c:v>43070</c:v>
                </c:pt>
                <c:pt idx="72">
                  <c:v>43160</c:v>
                </c:pt>
                <c:pt idx="73">
                  <c:v>43252</c:v>
                </c:pt>
                <c:pt idx="74">
                  <c:v>43344</c:v>
                </c:pt>
                <c:pt idx="75">
                  <c:v>43435</c:v>
                </c:pt>
                <c:pt idx="76">
                  <c:v>43525</c:v>
                </c:pt>
                <c:pt idx="77">
                  <c:v>43617</c:v>
                </c:pt>
                <c:pt idx="78">
                  <c:v>43709</c:v>
                </c:pt>
                <c:pt idx="79">
                  <c:v>43800</c:v>
                </c:pt>
                <c:pt idx="80">
                  <c:v>43891</c:v>
                </c:pt>
                <c:pt idx="81">
                  <c:v>43983</c:v>
                </c:pt>
                <c:pt idx="82">
                  <c:v>44075</c:v>
                </c:pt>
                <c:pt idx="83">
                  <c:v>44166</c:v>
                </c:pt>
                <c:pt idx="84">
                  <c:v>44256</c:v>
                </c:pt>
                <c:pt idx="85">
                  <c:v>44348</c:v>
                </c:pt>
                <c:pt idx="86">
                  <c:v>44440</c:v>
                </c:pt>
              </c:numCache>
            </c:numRef>
          </c:cat>
          <c:val>
            <c:numRef>
              <c:f>data!$O$2:$O$88</c:f>
              <c:numCache>
                <c:formatCode>General</c:formatCode>
                <c:ptCount val="87"/>
                <c:pt idx="1">
                  <c:v>0.33916214293139452</c:v>
                </c:pt>
                <c:pt idx="2">
                  <c:v>1.2439778053135517</c:v>
                </c:pt>
                <c:pt idx="3">
                  <c:v>1.2394592385223095</c:v>
                </c:pt>
                <c:pt idx="4">
                  <c:v>0.71511581502152299</c:v>
                </c:pt>
                <c:pt idx="5">
                  <c:v>1.0771454054490319</c:v>
                </c:pt>
                <c:pt idx="6">
                  <c:v>-0.47046097564576639</c:v>
                </c:pt>
                <c:pt idx="7">
                  <c:v>1.2046142979219099</c:v>
                </c:pt>
                <c:pt idx="8">
                  <c:v>1.6095086697509162</c:v>
                </c:pt>
                <c:pt idx="9">
                  <c:v>1.0666087633884729</c:v>
                </c:pt>
                <c:pt idx="10">
                  <c:v>1.5336706820721024</c:v>
                </c:pt>
                <c:pt idx="11">
                  <c:v>0.62764791336696424</c:v>
                </c:pt>
                <c:pt idx="12">
                  <c:v>0.77126878045979508</c:v>
                </c:pt>
                <c:pt idx="13">
                  <c:v>1.6013025513399521</c:v>
                </c:pt>
                <c:pt idx="14">
                  <c:v>0.783039694712657</c:v>
                </c:pt>
                <c:pt idx="15">
                  <c:v>1.7426361851363064</c:v>
                </c:pt>
                <c:pt idx="16">
                  <c:v>2.2833940175101746</c:v>
                </c:pt>
                <c:pt idx="17">
                  <c:v>2.0886327447427031</c:v>
                </c:pt>
                <c:pt idx="18">
                  <c:v>2.8736863148448988</c:v>
                </c:pt>
                <c:pt idx="19">
                  <c:v>2.1854598217651859</c:v>
                </c:pt>
                <c:pt idx="20">
                  <c:v>0.53623332075134178</c:v>
                </c:pt>
                <c:pt idx="21">
                  <c:v>2.7177810988170079</c:v>
                </c:pt>
                <c:pt idx="22">
                  <c:v>1.5357980249957401</c:v>
                </c:pt>
                <c:pt idx="23">
                  <c:v>1.7709159925651303</c:v>
                </c:pt>
                <c:pt idx="24">
                  <c:v>1.1198532166254</c:v>
                </c:pt>
                <c:pt idx="25">
                  <c:v>2.2522179226538328</c:v>
                </c:pt>
                <c:pt idx="26">
                  <c:v>1.5228090875728195</c:v>
                </c:pt>
                <c:pt idx="27">
                  <c:v>1.9840884951293905</c:v>
                </c:pt>
                <c:pt idx="28">
                  <c:v>0.76179507303151006</c:v>
                </c:pt>
                <c:pt idx="29">
                  <c:v>1.1074203266724687</c:v>
                </c:pt>
                <c:pt idx="30">
                  <c:v>0.37493371758193844</c:v>
                </c:pt>
                <c:pt idx="31">
                  <c:v>2.1972984186512492</c:v>
                </c:pt>
                <c:pt idx="32">
                  <c:v>2.5511421952439872</c:v>
                </c:pt>
                <c:pt idx="33">
                  <c:v>0.40426696507057441</c:v>
                </c:pt>
                <c:pt idx="34">
                  <c:v>-0.37336343823666396</c:v>
                </c:pt>
                <c:pt idx="35">
                  <c:v>-1.0478715509964664</c:v>
                </c:pt>
                <c:pt idx="36">
                  <c:v>-0.79015914881702154</c:v>
                </c:pt>
                <c:pt idx="37">
                  <c:v>-1.115197524421434</c:v>
                </c:pt>
                <c:pt idx="38">
                  <c:v>0.98242492002340054</c:v>
                </c:pt>
                <c:pt idx="39">
                  <c:v>1.1910792872809566</c:v>
                </c:pt>
                <c:pt idx="40">
                  <c:v>0.6828660644864889</c:v>
                </c:pt>
                <c:pt idx="41">
                  <c:v>3.5309081761544974</c:v>
                </c:pt>
                <c:pt idx="42">
                  <c:v>2.3251248505151323</c:v>
                </c:pt>
                <c:pt idx="43">
                  <c:v>1.8891373586892715</c:v>
                </c:pt>
                <c:pt idx="44">
                  <c:v>1.9395451776895236</c:v>
                </c:pt>
                <c:pt idx="45">
                  <c:v>1.4634477267353019</c:v>
                </c:pt>
                <c:pt idx="46">
                  <c:v>0.87584271082463017</c:v>
                </c:pt>
                <c:pt idx="47">
                  <c:v>1.5037308219986805</c:v>
                </c:pt>
                <c:pt idx="48">
                  <c:v>1.7987617863475496</c:v>
                </c:pt>
                <c:pt idx="49">
                  <c:v>1.6053268718305174</c:v>
                </c:pt>
                <c:pt idx="50">
                  <c:v>0.78896874007539708</c:v>
                </c:pt>
                <c:pt idx="51">
                  <c:v>0.54497593050431059</c:v>
                </c:pt>
                <c:pt idx="52">
                  <c:v>0.99093496034194672</c:v>
                </c:pt>
                <c:pt idx="53">
                  <c:v>1.7229373206909724</c:v>
                </c:pt>
                <c:pt idx="54">
                  <c:v>0.37689252294049291</c:v>
                </c:pt>
                <c:pt idx="55">
                  <c:v>0.37651001362486891</c:v>
                </c:pt>
                <c:pt idx="56">
                  <c:v>-1.9118039202905279E-2</c:v>
                </c:pt>
                <c:pt idx="57">
                  <c:v>0.44124533212793687</c:v>
                </c:pt>
                <c:pt idx="58">
                  <c:v>0.20465806367262032</c:v>
                </c:pt>
                <c:pt idx="59">
                  <c:v>1.2621706643409749</c:v>
                </c:pt>
                <c:pt idx="60">
                  <c:v>-2.0205536330774616E-2</c:v>
                </c:pt>
                <c:pt idx="61">
                  <c:v>1.3733732081931178</c:v>
                </c:pt>
                <c:pt idx="62">
                  <c:v>0.6133031990670913</c:v>
                </c:pt>
                <c:pt idx="63">
                  <c:v>0.57317246589131976</c:v>
                </c:pt>
                <c:pt idx="64">
                  <c:v>0.38675564965880616</c:v>
                </c:pt>
                <c:pt idx="65">
                  <c:v>0.1314338352185821</c:v>
                </c:pt>
                <c:pt idx="66">
                  <c:v>0.86083915027129354</c:v>
                </c:pt>
                <c:pt idx="67">
                  <c:v>0.33210718312702725</c:v>
                </c:pt>
                <c:pt idx="68">
                  <c:v>-0.14383756114479759</c:v>
                </c:pt>
                <c:pt idx="69">
                  <c:v>0.26455038459905944</c:v>
                </c:pt>
                <c:pt idx="70">
                  <c:v>1.4516994433408927</c:v>
                </c:pt>
                <c:pt idx="71">
                  <c:v>0.80539054957605871</c:v>
                </c:pt>
                <c:pt idx="72">
                  <c:v>0.93560932695536059</c:v>
                </c:pt>
                <c:pt idx="73">
                  <c:v>1.4288529576578752</c:v>
                </c:pt>
                <c:pt idx="74">
                  <c:v>-0.18021562505962249</c:v>
                </c:pt>
                <c:pt idx="75">
                  <c:v>0.92048548070008429</c:v>
                </c:pt>
                <c:pt idx="76">
                  <c:v>0.42517646166889378</c:v>
                </c:pt>
                <c:pt idx="77">
                  <c:v>1.0647546304880968</c:v>
                </c:pt>
                <c:pt idx="78">
                  <c:v>0.43145360566890473</c:v>
                </c:pt>
                <c:pt idx="79">
                  <c:v>-4.319270266395411</c:v>
                </c:pt>
                <c:pt idx="80">
                  <c:v>2.1140873057427108</c:v>
                </c:pt>
                <c:pt idx="81">
                  <c:v>-15.054820686937775</c:v>
                </c:pt>
                <c:pt idx="82">
                  <c:v>5.8675491143832543</c:v>
                </c:pt>
                <c:pt idx="83">
                  <c:v>7.2857662620437802</c:v>
                </c:pt>
                <c:pt idx="84">
                  <c:v>3.466660305596772</c:v>
                </c:pt>
                <c:pt idx="85">
                  <c:v>0.79913185095931372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2F-42D1-87BE-DB9DDE4947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3346960"/>
        <c:axId val="663347288"/>
      </c:lineChart>
      <c:dateAx>
        <c:axId val="663346960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63347288"/>
        <c:crosses val="autoZero"/>
        <c:auto val="1"/>
        <c:lblOffset val="100"/>
        <c:baseTimeUnit val="months"/>
      </c:dateAx>
      <c:valAx>
        <c:axId val="663347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63346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ppi_obs</a:t>
            </a:r>
            <a:r>
              <a:rPr lang="es-AR" baseline="0"/>
              <a:t> </a:t>
            </a:r>
            <a:r>
              <a:rPr lang="es-AR" sz="1400" b="0" i="0" u="none" strike="noStrike" baseline="0">
                <a:effectLst/>
              </a:rPr>
              <a:t> (orig y sa)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infl_sae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data!$A$2:$A$88</c:f>
              <c:numCache>
                <c:formatCode>mmm\-yy</c:formatCode>
                <c:ptCount val="87"/>
                <c:pt idx="0">
                  <c:v>36586</c:v>
                </c:pt>
                <c:pt idx="1">
                  <c:v>36678</c:v>
                </c:pt>
                <c:pt idx="2">
                  <c:v>36770</c:v>
                </c:pt>
                <c:pt idx="3">
                  <c:v>36861</c:v>
                </c:pt>
                <c:pt idx="4">
                  <c:v>36951</c:v>
                </c:pt>
                <c:pt idx="5">
                  <c:v>37043</c:v>
                </c:pt>
                <c:pt idx="6">
                  <c:v>37135</c:v>
                </c:pt>
                <c:pt idx="7">
                  <c:v>37226</c:v>
                </c:pt>
                <c:pt idx="8">
                  <c:v>37316</c:v>
                </c:pt>
                <c:pt idx="9">
                  <c:v>37408</c:v>
                </c:pt>
                <c:pt idx="10">
                  <c:v>37500</c:v>
                </c:pt>
                <c:pt idx="11">
                  <c:v>37591</c:v>
                </c:pt>
                <c:pt idx="12">
                  <c:v>37681</c:v>
                </c:pt>
                <c:pt idx="13">
                  <c:v>37773</c:v>
                </c:pt>
                <c:pt idx="14">
                  <c:v>37865</c:v>
                </c:pt>
                <c:pt idx="15">
                  <c:v>37956</c:v>
                </c:pt>
                <c:pt idx="16">
                  <c:v>38047</c:v>
                </c:pt>
                <c:pt idx="17">
                  <c:v>38139</c:v>
                </c:pt>
                <c:pt idx="18">
                  <c:v>38231</c:v>
                </c:pt>
                <c:pt idx="19">
                  <c:v>38322</c:v>
                </c:pt>
                <c:pt idx="20">
                  <c:v>38412</c:v>
                </c:pt>
                <c:pt idx="21">
                  <c:v>38504</c:v>
                </c:pt>
                <c:pt idx="22">
                  <c:v>38596</c:v>
                </c:pt>
                <c:pt idx="23">
                  <c:v>38687</c:v>
                </c:pt>
                <c:pt idx="24">
                  <c:v>38777</c:v>
                </c:pt>
                <c:pt idx="25">
                  <c:v>38869</c:v>
                </c:pt>
                <c:pt idx="26">
                  <c:v>38961</c:v>
                </c:pt>
                <c:pt idx="27">
                  <c:v>39052</c:v>
                </c:pt>
                <c:pt idx="28">
                  <c:v>39142</c:v>
                </c:pt>
                <c:pt idx="29">
                  <c:v>39234</c:v>
                </c:pt>
                <c:pt idx="30">
                  <c:v>39326</c:v>
                </c:pt>
                <c:pt idx="31">
                  <c:v>39417</c:v>
                </c:pt>
                <c:pt idx="32">
                  <c:v>39508</c:v>
                </c:pt>
                <c:pt idx="33">
                  <c:v>39600</c:v>
                </c:pt>
                <c:pt idx="34">
                  <c:v>39692</c:v>
                </c:pt>
                <c:pt idx="35">
                  <c:v>39783</c:v>
                </c:pt>
                <c:pt idx="36">
                  <c:v>39873</c:v>
                </c:pt>
                <c:pt idx="37">
                  <c:v>39965</c:v>
                </c:pt>
                <c:pt idx="38">
                  <c:v>40057</c:v>
                </c:pt>
                <c:pt idx="39">
                  <c:v>40148</c:v>
                </c:pt>
                <c:pt idx="40">
                  <c:v>40238</c:v>
                </c:pt>
                <c:pt idx="41">
                  <c:v>40330</c:v>
                </c:pt>
                <c:pt idx="42">
                  <c:v>40422</c:v>
                </c:pt>
                <c:pt idx="43">
                  <c:v>40513</c:v>
                </c:pt>
                <c:pt idx="44">
                  <c:v>40603</c:v>
                </c:pt>
                <c:pt idx="45">
                  <c:v>40695</c:v>
                </c:pt>
                <c:pt idx="46">
                  <c:v>40787</c:v>
                </c:pt>
                <c:pt idx="47">
                  <c:v>40878</c:v>
                </c:pt>
                <c:pt idx="48">
                  <c:v>40969</c:v>
                </c:pt>
                <c:pt idx="49">
                  <c:v>41061</c:v>
                </c:pt>
                <c:pt idx="50">
                  <c:v>41153</c:v>
                </c:pt>
                <c:pt idx="51">
                  <c:v>41244</c:v>
                </c:pt>
                <c:pt idx="52">
                  <c:v>41334</c:v>
                </c:pt>
                <c:pt idx="53">
                  <c:v>41426</c:v>
                </c:pt>
                <c:pt idx="54">
                  <c:v>41518</c:v>
                </c:pt>
                <c:pt idx="55">
                  <c:v>41609</c:v>
                </c:pt>
                <c:pt idx="56">
                  <c:v>41699</c:v>
                </c:pt>
                <c:pt idx="57">
                  <c:v>41791</c:v>
                </c:pt>
                <c:pt idx="58">
                  <c:v>41883</c:v>
                </c:pt>
                <c:pt idx="59">
                  <c:v>41974</c:v>
                </c:pt>
                <c:pt idx="60">
                  <c:v>42064</c:v>
                </c:pt>
                <c:pt idx="61">
                  <c:v>42156</c:v>
                </c:pt>
                <c:pt idx="62">
                  <c:v>42248</c:v>
                </c:pt>
                <c:pt idx="63">
                  <c:v>42339</c:v>
                </c:pt>
                <c:pt idx="64">
                  <c:v>42430</c:v>
                </c:pt>
                <c:pt idx="65">
                  <c:v>42522</c:v>
                </c:pt>
                <c:pt idx="66">
                  <c:v>42614</c:v>
                </c:pt>
                <c:pt idx="67">
                  <c:v>42705</c:v>
                </c:pt>
                <c:pt idx="68">
                  <c:v>42795</c:v>
                </c:pt>
                <c:pt idx="69">
                  <c:v>42887</c:v>
                </c:pt>
                <c:pt idx="70">
                  <c:v>42979</c:v>
                </c:pt>
                <c:pt idx="71">
                  <c:v>43070</c:v>
                </c:pt>
                <c:pt idx="72">
                  <c:v>43160</c:v>
                </c:pt>
                <c:pt idx="73">
                  <c:v>43252</c:v>
                </c:pt>
                <c:pt idx="74">
                  <c:v>43344</c:v>
                </c:pt>
                <c:pt idx="75">
                  <c:v>43435</c:v>
                </c:pt>
                <c:pt idx="76">
                  <c:v>43525</c:v>
                </c:pt>
                <c:pt idx="77">
                  <c:v>43617</c:v>
                </c:pt>
                <c:pt idx="78">
                  <c:v>43709</c:v>
                </c:pt>
                <c:pt idx="79">
                  <c:v>43800</c:v>
                </c:pt>
                <c:pt idx="80">
                  <c:v>43891</c:v>
                </c:pt>
                <c:pt idx="81">
                  <c:v>43983</c:v>
                </c:pt>
                <c:pt idx="82">
                  <c:v>44075</c:v>
                </c:pt>
                <c:pt idx="83">
                  <c:v>44166</c:v>
                </c:pt>
                <c:pt idx="84">
                  <c:v>44256</c:v>
                </c:pt>
                <c:pt idx="85">
                  <c:v>44348</c:v>
                </c:pt>
                <c:pt idx="86">
                  <c:v>44440</c:v>
                </c:pt>
              </c:numCache>
            </c:numRef>
          </c:cat>
          <c:val>
            <c:numRef>
              <c:f>data!$E$2:$E$88</c:f>
              <c:numCache>
                <c:formatCode>General</c:formatCode>
                <c:ptCount val="87"/>
                <c:pt idx="1">
                  <c:v>1.299858770337603E-2</c:v>
                </c:pt>
                <c:pt idx="2">
                  <c:v>4.0023286613384279E-3</c:v>
                </c:pt>
                <c:pt idx="3">
                  <c:v>9.3600248879996961E-3</c:v>
                </c:pt>
                <c:pt idx="4">
                  <c:v>8.6891246274658496E-3</c:v>
                </c:pt>
                <c:pt idx="5">
                  <c:v>8.0080063296719128E-3</c:v>
                </c:pt>
                <c:pt idx="6">
                  <c:v>7.687355114662342E-3</c:v>
                </c:pt>
                <c:pt idx="7">
                  <c:v>1.0022656886550907E-2</c:v>
                </c:pt>
                <c:pt idx="8">
                  <c:v>6.014344445036679E-3</c:v>
                </c:pt>
                <c:pt idx="9">
                  <c:v>6.6648759266685342E-3</c:v>
                </c:pt>
                <c:pt idx="10">
                  <c:v>3.6707782956055812E-3</c:v>
                </c:pt>
                <c:pt idx="11">
                  <c:v>4.3299850279789887E-3</c:v>
                </c:pt>
                <c:pt idx="12">
                  <c:v>3.3295130753832058E-3</c:v>
                </c:pt>
                <c:pt idx="13">
                  <c:v>1.0983841553484419E-2</c:v>
                </c:pt>
                <c:pt idx="14">
                  <c:v>-4.3397532357247748E-3</c:v>
                </c:pt>
                <c:pt idx="15">
                  <c:v>5.3222001142241293E-3</c:v>
                </c:pt>
                <c:pt idx="16">
                  <c:v>-1.6712188541024853E-3</c:v>
                </c:pt>
                <c:pt idx="17">
                  <c:v>8.3520105550989321E-3</c:v>
                </c:pt>
                <c:pt idx="18">
                  <c:v>5.671767185686738E-3</c:v>
                </c:pt>
                <c:pt idx="19">
                  <c:v>4.339669219775022E-3</c:v>
                </c:pt>
                <c:pt idx="20">
                  <c:v>1.658106762693512E-3</c:v>
                </c:pt>
                <c:pt idx="21">
                  <c:v>1.0030022990331178E-2</c:v>
                </c:pt>
                <c:pt idx="22">
                  <c:v>7.0120086640084178E-3</c:v>
                </c:pt>
                <c:pt idx="23">
                  <c:v>7.0140080000000715E-3</c:v>
                </c:pt>
                <c:pt idx="24">
                  <c:v>5.6773377733361219E-3</c:v>
                </c:pt>
                <c:pt idx="25">
                  <c:v>1.1027666238073719E-2</c:v>
                </c:pt>
                <c:pt idx="26">
                  <c:v>9.017664220634769E-3</c:v>
                </c:pt>
                <c:pt idx="27">
                  <c:v>1.9976615549630594E-3</c:v>
                </c:pt>
                <c:pt idx="28">
                  <c:v>2.9879760266595667E-3</c:v>
                </c:pt>
                <c:pt idx="29">
                  <c:v>3.9983010047375256E-3</c:v>
                </c:pt>
                <c:pt idx="30">
                  <c:v>1.0706954433710614E-2</c:v>
                </c:pt>
                <c:pt idx="31">
                  <c:v>9.010978999999919E-3</c:v>
                </c:pt>
                <c:pt idx="32">
                  <c:v>1.1026656117232081E-2</c:v>
                </c:pt>
                <c:pt idx="33">
                  <c:v>1.3725192736947056E-2</c:v>
                </c:pt>
                <c:pt idx="34">
                  <c:v>2.0802283527393994E-2</c:v>
                </c:pt>
                <c:pt idx="35">
                  <c:v>1.8778403817999889E-2</c:v>
                </c:pt>
                <c:pt idx="36">
                  <c:v>9.5808529739405124E-4</c:v>
                </c:pt>
                <c:pt idx="37">
                  <c:v>-2.3680100532361692E-3</c:v>
                </c:pt>
                <c:pt idx="38">
                  <c:v>-7.9909793106113236E-3</c:v>
                </c:pt>
                <c:pt idx="39">
                  <c:v>-2.3346592307708081E-3</c:v>
                </c:pt>
                <c:pt idx="40">
                  <c:v>7.3237404472874523E-3</c:v>
                </c:pt>
                <c:pt idx="41">
                  <c:v>3.3353315533315442E-3</c:v>
                </c:pt>
                <c:pt idx="42">
                  <c:v>3.9739076231466441E-3</c:v>
                </c:pt>
                <c:pt idx="43">
                  <c:v>-3.3462339815983899E-3</c:v>
                </c:pt>
                <c:pt idx="44">
                  <c:v>4.3393302044161253E-3</c:v>
                </c:pt>
                <c:pt idx="45">
                  <c:v>3.9966634644645893E-3</c:v>
                </c:pt>
                <c:pt idx="46">
                  <c:v>2.6684430717887064E-3</c:v>
                </c:pt>
                <c:pt idx="47">
                  <c:v>6.6790064437782792E-3</c:v>
                </c:pt>
                <c:pt idx="48">
                  <c:v>1.1366441106128056E-2</c:v>
                </c:pt>
                <c:pt idx="49">
                  <c:v>3.33000652709603E-3</c:v>
                </c:pt>
                <c:pt idx="50">
                  <c:v>6.5876607130932463E-4</c:v>
                </c:pt>
                <c:pt idx="51">
                  <c:v>2.9906572616431593E-3</c:v>
                </c:pt>
                <c:pt idx="52">
                  <c:v>3.6690006660007324E-3</c:v>
                </c:pt>
                <c:pt idx="53">
                  <c:v>1.9966665570712028E-3</c:v>
                </c:pt>
                <c:pt idx="54">
                  <c:v>4.0019949986673797E-3</c:v>
                </c:pt>
                <c:pt idx="55">
                  <c:v>9.3531309050880473E-3</c:v>
                </c:pt>
                <c:pt idx="56">
                  <c:v>1.2719074665986652E-2</c:v>
                </c:pt>
                <c:pt idx="57">
                  <c:v>1.5722842541399995E-2</c:v>
                </c:pt>
                <c:pt idx="58">
                  <c:v>5.0086684420771466E-3</c:v>
                </c:pt>
                <c:pt idx="59">
                  <c:v>1.2715153728119821E-2</c:v>
                </c:pt>
                <c:pt idx="60">
                  <c:v>1.4401793710594246E-2</c:v>
                </c:pt>
                <c:pt idx="61">
                  <c:v>1.1699445423160038E-2</c:v>
                </c:pt>
                <c:pt idx="62">
                  <c:v>8.3570245522224251E-3</c:v>
                </c:pt>
                <c:pt idx="63">
                  <c:v>1.1034016002708258E-2</c:v>
                </c:pt>
                <c:pt idx="64">
                  <c:v>1.6079152061246216E-2</c:v>
                </c:pt>
                <c:pt idx="65">
                  <c:v>8.0086394776068826E-3</c:v>
                </c:pt>
                <c:pt idx="66">
                  <c:v>3.3342215916909446E-3</c:v>
                </c:pt>
                <c:pt idx="67">
                  <c:v>2.6678887408395635E-3</c:v>
                </c:pt>
                <c:pt idx="68">
                  <c:v>8.3542445984667868E-3</c:v>
                </c:pt>
                <c:pt idx="69">
                  <c:v>6.002640881210386E-3</c:v>
                </c:pt>
                <c:pt idx="70">
                  <c:v>6.5387405679162569E-4</c:v>
                </c:pt>
                <c:pt idx="71">
                  <c:v>2.6647751854567137E-3</c:v>
                </c:pt>
                <c:pt idx="72">
                  <c:v>6.3463418855491671E-3</c:v>
                </c:pt>
                <c:pt idx="73">
                  <c:v>7.347552690931014E-3</c:v>
                </c:pt>
                <c:pt idx="74">
                  <c:v>4.0006625570672139E-3</c:v>
                </c:pt>
                <c:pt idx="75">
                  <c:v>5.3407788141237589E-3</c:v>
                </c:pt>
                <c:pt idx="76">
                  <c:v>9.3633713433234345E-3</c:v>
                </c:pt>
                <c:pt idx="77">
                  <c:v>7.3452159313647236E-3</c:v>
                </c:pt>
                <c:pt idx="78">
                  <c:v>5.3384451502658248E-3</c:v>
                </c:pt>
                <c:pt idx="79">
                  <c:v>5.9979876650015918E-3</c:v>
                </c:pt>
                <c:pt idx="80">
                  <c:v>7.6840044070449753E-3</c:v>
                </c:pt>
                <c:pt idx="81">
                  <c:v>2.6595586410853578E-3</c:v>
                </c:pt>
                <c:pt idx="82">
                  <c:v>3.0026654414057052E-3</c:v>
                </c:pt>
                <c:pt idx="83">
                  <c:v>9.6804029229284883E-3</c:v>
                </c:pt>
                <c:pt idx="84">
                  <c:v>1.0029015963908927E-2</c:v>
                </c:pt>
                <c:pt idx="85">
                  <c:v>6.672656787105824E-3</c:v>
                </c:pt>
                <c:pt idx="86">
                  <c:v>1.2047395394189087E-2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5E-4237-AC85-F1886A3EF95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data!$A$2:$A$88</c:f>
              <c:numCache>
                <c:formatCode>mmm\-yy</c:formatCode>
                <c:ptCount val="87"/>
                <c:pt idx="0">
                  <c:v>36586</c:v>
                </c:pt>
                <c:pt idx="1">
                  <c:v>36678</c:v>
                </c:pt>
                <c:pt idx="2">
                  <c:v>36770</c:v>
                </c:pt>
                <c:pt idx="3">
                  <c:v>36861</c:v>
                </c:pt>
                <c:pt idx="4">
                  <c:v>36951</c:v>
                </c:pt>
                <c:pt idx="5">
                  <c:v>37043</c:v>
                </c:pt>
                <c:pt idx="6">
                  <c:v>37135</c:v>
                </c:pt>
                <c:pt idx="7">
                  <c:v>37226</c:v>
                </c:pt>
                <c:pt idx="8">
                  <c:v>37316</c:v>
                </c:pt>
                <c:pt idx="9">
                  <c:v>37408</c:v>
                </c:pt>
                <c:pt idx="10">
                  <c:v>37500</c:v>
                </c:pt>
                <c:pt idx="11">
                  <c:v>37591</c:v>
                </c:pt>
                <c:pt idx="12">
                  <c:v>37681</c:v>
                </c:pt>
                <c:pt idx="13">
                  <c:v>37773</c:v>
                </c:pt>
                <c:pt idx="14">
                  <c:v>37865</c:v>
                </c:pt>
                <c:pt idx="15">
                  <c:v>37956</c:v>
                </c:pt>
                <c:pt idx="16">
                  <c:v>38047</c:v>
                </c:pt>
                <c:pt idx="17">
                  <c:v>38139</c:v>
                </c:pt>
                <c:pt idx="18">
                  <c:v>38231</c:v>
                </c:pt>
                <c:pt idx="19">
                  <c:v>38322</c:v>
                </c:pt>
                <c:pt idx="20">
                  <c:v>38412</c:v>
                </c:pt>
                <c:pt idx="21">
                  <c:v>38504</c:v>
                </c:pt>
                <c:pt idx="22">
                  <c:v>38596</c:v>
                </c:pt>
                <c:pt idx="23">
                  <c:v>38687</c:v>
                </c:pt>
                <c:pt idx="24">
                  <c:v>38777</c:v>
                </c:pt>
                <c:pt idx="25">
                  <c:v>38869</c:v>
                </c:pt>
                <c:pt idx="26">
                  <c:v>38961</c:v>
                </c:pt>
                <c:pt idx="27">
                  <c:v>39052</c:v>
                </c:pt>
                <c:pt idx="28">
                  <c:v>39142</c:v>
                </c:pt>
                <c:pt idx="29">
                  <c:v>39234</c:v>
                </c:pt>
                <c:pt idx="30">
                  <c:v>39326</c:v>
                </c:pt>
                <c:pt idx="31">
                  <c:v>39417</c:v>
                </c:pt>
                <c:pt idx="32">
                  <c:v>39508</c:v>
                </c:pt>
                <c:pt idx="33">
                  <c:v>39600</c:v>
                </c:pt>
                <c:pt idx="34">
                  <c:v>39692</c:v>
                </c:pt>
                <c:pt idx="35">
                  <c:v>39783</c:v>
                </c:pt>
                <c:pt idx="36">
                  <c:v>39873</c:v>
                </c:pt>
                <c:pt idx="37">
                  <c:v>39965</c:v>
                </c:pt>
                <c:pt idx="38">
                  <c:v>40057</c:v>
                </c:pt>
                <c:pt idx="39">
                  <c:v>40148</c:v>
                </c:pt>
                <c:pt idx="40">
                  <c:v>40238</c:v>
                </c:pt>
                <c:pt idx="41">
                  <c:v>40330</c:v>
                </c:pt>
                <c:pt idx="42">
                  <c:v>40422</c:v>
                </c:pt>
                <c:pt idx="43">
                  <c:v>40513</c:v>
                </c:pt>
                <c:pt idx="44">
                  <c:v>40603</c:v>
                </c:pt>
                <c:pt idx="45">
                  <c:v>40695</c:v>
                </c:pt>
                <c:pt idx="46">
                  <c:v>40787</c:v>
                </c:pt>
                <c:pt idx="47">
                  <c:v>40878</c:v>
                </c:pt>
                <c:pt idx="48">
                  <c:v>40969</c:v>
                </c:pt>
                <c:pt idx="49">
                  <c:v>41061</c:v>
                </c:pt>
                <c:pt idx="50">
                  <c:v>41153</c:v>
                </c:pt>
                <c:pt idx="51">
                  <c:v>41244</c:v>
                </c:pt>
                <c:pt idx="52">
                  <c:v>41334</c:v>
                </c:pt>
                <c:pt idx="53">
                  <c:v>41426</c:v>
                </c:pt>
                <c:pt idx="54">
                  <c:v>41518</c:v>
                </c:pt>
                <c:pt idx="55">
                  <c:v>41609</c:v>
                </c:pt>
                <c:pt idx="56">
                  <c:v>41699</c:v>
                </c:pt>
                <c:pt idx="57">
                  <c:v>41791</c:v>
                </c:pt>
                <c:pt idx="58">
                  <c:v>41883</c:v>
                </c:pt>
                <c:pt idx="59">
                  <c:v>41974</c:v>
                </c:pt>
                <c:pt idx="60">
                  <c:v>42064</c:v>
                </c:pt>
                <c:pt idx="61">
                  <c:v>42156</c:v>
                </c:pt>
                <c:pt idx="62">
                  <c:v>42248</c:v>
                </c:pt>
                <c:pt idx="63">
                  <c:v>42339</c:v>
                </c:pt>
                <c:pt idx="64">
                  <c:v>42430</c:v>
                </c:pt>
                <c:pt idx="65">
                  <c:v>42522</c:v>
                </c:pt>
                <c:pt idx="66">
                  <c:v>42614</c:v>
                </c:pt>
                <c:pt idx="67">
                  <c:v>42705</c:v>
                </c:pt>
                <c:pt idx="68">
                  <c:v>42795</c:v>
                </c:pt>
                <c:pt idx="69">
                  <c:v>42887</c:v>
                </c:pt>
                <c:pt idx="70">
                  <c:v>42979</c:v>
                </c:pt>
                <c:pt idx="71">
                  <c:v>43070</c:v>
                </c:pt>
                <c:pt idx="72">
                  <c:v>43160</c:v>
                </c:pt>
                <c:pt idx="73">
                  <c:v>43252</c:v>
                </c:pt>
                <c:pt idx="74">
                  <c:v>43344</c:v>
                </c:pt>
                <c:pt idx="75">
                  <c:v>43435</c:v>
                </c:pt>
                <c:pt idx="76">
                  <c:v>43525</c:v>
                </c:pt>
                <c:pt idx="77">
                  <c:v>43617</c:v>
                </c:pt>
                <c:pt idx="78">
                  <c:v>43709</c:v>
                </c:pt>
                <c:pt idx="79">
                  <c:v>43800</c:v>
                </c:pt>
                <c:pt idx="80">
                  <c:v>43891</c:v>
                </c:pt>
                <c:pt idx="81">
                  <c:v>43983</c:v>
                </c:pt>
                <c:pt idx="82">
                  <c:v>44075</c:v>
                </c:pt>
                <c:pt idx="83">
                  <c:v>44166</c:v>
                </c:pt>
                <c:pt idx="84">
                  <c:v>44256</c:v>
                </c:pt>
                <c:pt idx="85">
                  <c:v>44348</c:v>
                </c:pt>
                <c:pt idx="86">
                  <c:v>44440</c:v>
                </c:pt>
              </c:numCache>
            </c:numRef>
          </c:cat>
          <c:val>
            <c:numRef>
              <c:f>data!$F$2:$F$88</c:f>
              <c:numCache>
                <c:formatCode>General</c:formatCode>
                <c:ptCount val="87"/>
                <c:pt idx="1">
                  <c:v>1.17153533875884E-2</c:v>
                </c:pt>
                <c:pt idx="2">
                  <c:v>5.7642604088461004E-3</c:v>
                </c:pt>
                <c:pt idx="3">
                  <c:v>8.0323569275301803E-3</c:v>
                </c:pt>
                <c:pt idx="4">
                  <c:v>9.6289601851893194E-3</c:v>
                </c:pt>
                <c:pt idx="5">
                  <c:v>6.7306646744786404E-3</c:v>
                </c:pt>
                <c:pt idx="6">
                  <c:v>8.9921123872444206E-3</c:v>
                </c:pt>
                <c:pt idx="7">
                  <c:v>9.0178645007456606E-3</c:v>
                </c:pt>
                <c:pt idx="8">
                  <c:v>7.4929620873203703E-3</c:v>
                </c:pt>
                <c:pt idx="9">
                  <c:v>4.8708574603870004E-3</c:v>
                </c:pt>
                <c:pt idx="10">
                  <c:v>4.4154637885390298E-3</c:v>
                </c:pt>
                <c:pt idx="11">
                  <c:v>3.8661711520633999E-3</c:v>
                </c:pt>
                <c:pt idx="12">
                  <c:v>5.5774780256005801E-3</c:v>
                </c:pt>
                <c:pt idx="13">
                  <c:v>8.3552330562644394E-3</c:v>
                </c:pt>
                <c:pt idx="14">
                  <c:v>-4.0767794902846401E-3</c:v>
                </c:pt>
                <c:pt idx="15">
                  <c:v>5.3544538533219299E-3</c:v>
                </c:pt>
                <c:pt idx="16">
                  <c:v>1.36228178963151E-3</c:v>
                </c:pt>
                <c:pt idx="17">
                  <c:v>4.9900606758457701E-3</c:v>
                </c:pt>
                <c:pt idx="18">
                  <c:v>5.47418018949823E-3</c:v>
                </c:pt>
                <c:pt idx="19">
                  <c:v>4.9395019870888202E-3</c:v>
                </c:pt>
                <c:pt idx="20">
                  <c:v>4.65809089198443E-3</c:v>
                </c:pt>
                <c:pt idx="21">
                  <c:v>6.9960662889240596E-3</c:v>
                </c:pt>
                <c:pt idx="22">
                  <c:v>6.1580586702986101E-3</c:v>
                </c:pt>
                <c:pt idx="23">
                  <c:v>8.0038708382031698E-3</c:v>
                </c:pt>
                <c:pt idx="24">
                  <c:v>8.0259957946362901E-3</c:v>
                </c:pt>
                <c:pt idx="25">
                  <c:v>9.2529549151232002E-3</c:v>
                </c:pt>
                <c:pt idx="26">
                  <c:v>7.3201323272073602E-3</c:v>
                </c:pt>
                <c:pt idx="27">
                  <c:v>3.3634591382670498E-3</c:v>
                </c:pt>
                <c:pt idx="28">
                  <c:v>4.1429643249103502E-3</c:v>
                </c:pt>
                <c:pt idx="29">
                  <c:v>3.6236518908240099E-3</c:v>
                </c:pt>
                <c:pt idx="30">
                  <c:v>8.9580650443963506E-3</c:v>
                </c:pt>
                <c:pt idx="31">
                  <c:v>1.0267459232032801E-2</c:v>
                </c:pt>
                <c:pt idx="32">
                  <c:v>1.0949484444836999E-2</c:v>
                </c:pt>
                <c:pt idx="33">
                  <c:v>1.43020895438144E-2</c:v>
                </c:pt>
                <c:pt idx="34">
                  <c:v>1.9543256245635101E-2</c:v>
                </c:pt>
                <c:pt idx="35">
                  <c:v>2.0097313166849599E-2</c:v>
                </c:pt>
                <c:pt idx="36">
                  <c:v>-4.1971693640399503E-4</c:v>
                </c:pt>
                <c:pt idx="37">
                  <c:v>-1.6755801425521501E-3</c:v>
                </c:pt>
                <c:pt idx="38">
                  <c:v>-7.9313833505339406E-3</c:v>
                </c:pt>
                <c:pt idx="39">
                  <c:v>-1.0497390041816399E-3</c:v>
                </c:pt>
                <c:pt idx="40">
                  <c:v>4.6828781660551103E-3</c:v>
                </c:pt>
                <c:pt idx="41">
                  <c:v>4.1426840063277202E-3</c:v>
                </c:pt>
                <c:pt idx="42">
                  <c:v>4.9072939597226703E-3</c:v>
                </c:pt>
                <c:pt idx="43">
                  <c:v>-2.0567625621842E-3</c:v>
                </c:pt>
                <c:pt idx="44">
                  <c:v>1.03940583625623E-3</c:v>
                </c:pt>
                <c:pt idx="45">
                  <c:v>4.6590477200496401E-3</c:v>
                </c:pt>
                <c:pt idx="46">
                  <c:v>4.5417059865029401E-3</c:v>
                </c:pt>
                <c:pt idx="47">
                  <c:v>7.3555383346773397E-3</c:v>
                </c:pt>
                <c:pt idx="48">
                  <c:v>8.0196999138769896E-3</c:v>
                </c:pt>
                <c:pt idx="49">
                  <c:v>4.0902530134499801E-3</c:v>
                </c:pt>
                <c:pt idx="50">
                  <c:v>2.8825953845284902E-3</c:v>
                </c:pt>
                <c:pt idx="51">
                  <c:v>2.9934725264931499E-3</c:v>
                </c:pt>
                <c:pt idx="52">
                  <c:v>8.51012429897524E-4</c:v>
                </c:pt>
                <c:pt idx="53">
                  <c:v>2.4276859589936598E-3</c:v>
                </c:pt>
                <c:pt idx="54">
                  <c:v>6.61176063734691E-3</c:v>
                </c:pt>
                <c:pt idx="55">
                  <c:v>9.0759151139538103E-3</c:v>
                </c:pt>
                <c:pt idx="56">
                  <c:v>9.9959008630467507E-3</c:v>
                </c:pt>
                <c:pt idx="57">
                  <c:v>1.59494637131555E-2</c:v>
                </c:pt>
                <c:pt idx="58">
                  <c:v>7.6918157501374004E-3</c:v>
                </c:pt>
                <c:pt idx="59">
                  <c:v>1.2832284005351999E-2</c:v>
                </c:pt>
                <c:pt idx="60">
                  <c:v>1.14262294593279E-2</c:v>
                </c:pt>
                <c:pt idx="61">
                  <c:v>1.1597274886557899E-2</c:v>
                </c:pt>
                <c:pt idx="62">
                  <c:v>1.11433396553926E-2</c:v>
                </c:pt>
                <c:pt idx="63">
                  <c:v>1.17509470463181E-2</c:v>
                </c:pt>
                <c:pt idx="64">
                  <c:v>1.26973327423224E-2</c:v>
                </c:pt>
                <c:pt idx="65">
                  <c:v>7.7073627342884501E-3</c:v>
                </c:pt>
                <c:pt idx="66">
                  <c:v>6.1068096055473704E-3</c:v>
                </c:pt>
                <c:pt idx="67">
                  <c:v>3.7155102857183899E-3</c:v>
                </c:pt>
                <c:pt idx="68">
                  <c:v>5.0302765304555902E-3</c:v>
                </c:pt>
                <c:pt idx="69">
                  <c:v>5.4576853682018799E-3</c:v>
                </c:pt>
                <c:pt idx="70">
                  <c:v>3.3998896013831699E-3</c:v>
                </c:pt>
                <c:pt idx="71">
                  <c:v>3.6062428680812999E-3</c:v>
                </c:pt>
                <c:pt idx="72">
                  <c:v>3.3050743651644198E-3</c:v>
                </c:pt>
                <c:pt idx="73">
                  <c:v>6.9168178314067599E-3</c:v>
                </c:pt>
                <c:pt idx="74">
                  <c:v>6.5929557486990803E-3</c:v>
                </c:pt>
                <c:pt idx="75">
                  <c:v>5.8489397872884801E-3</c:v>
                </c:pt>
                <c:pt idx="76">
                  <c:v>6.5746524462716397E-3</c:v>
                </c:pt>
                <c:pt idx="77">
                  <c:v>7.4633074264386402E-3</c:v>
                </c:pt>
                <c:pt idx="78">
                  <c:v>7.6427594126079398E-3</c:v>
                </c:pt>
                <c:pt idx="79">
                  <c:v>6.0066517158732097E-3</c:v>
                </c:pt>
                <c:pt idx="80">
                  <c:v>4.9794149614636601E-3</c:v>
                </c:pt>
                <c:pt idx="81">
                  <c:v>3.47966777377325E-3</c:v>
                </c:pt>
                <c:pt idx="82">
                  <c:v>4.9974750412004002E-3</c:v>
                </c:pt>
                <c:pt idx="83">
                  <c:v>9.3448107084098102E-3</c:v>
                </c:pt>
                <c:pt idx="84">
                  <c:v>7.3585754024560199E-3</c:v>
                </c:pt>
                <c:pt idx="85">
                  <c:v>7.9003002542287308E-3</c:v>
                </c:pt>
                <c:pt idx="86">
                  <c:v>1.37801711256919E-2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E2-41BE-9FD5-6D54F0746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3346960"/>
        <c:axId val="663347288"/>
      </c:lineChart>
      <c:dateAx>
        <c:axId val="663346960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63347288"/>
        <c:crosses val="autoZero"/>
        <c:auto val="1"/>
        <c:lblOffset val="100"/>
        <c:baseTimeUnit val="months"/>
      </c:dateAx>
      <c:valAx>
        <c:axId val="663347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63346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14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62F8B14-1D13-4003-9D54-DDB636CC30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0</xdr:row>
      <xdr:rowOff>0</xdr:rowOff>
    </xdr:from>
    <xdr:to>
      <xdr:col>12</xdr:col>
      <xdr:colOff>0</xdr:colOff>
      <xdr:row>14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97562CA-F11F-4036-8005-78D5E9CA78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15</xdr:row>
      <xdr:rowOff>0</xdr:rowOff>
    </xdr:from>
    <xdr:to>
      <xdr:col>6</xdr:col>
      <xdr:colOff>0</xdr:colOff>
      <xdr:row>29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E60A94B-8E93-4EE6-8704-29C026CD3C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15</xdr:row>
      <xdr:rowOff>0</xdr:rowOff>
    </xdr:from>
    <xdr:to>
      <xdr:col>12</xdr:col>
      <xdr:colOff>0</xdr:colOff>
      <xdr:row>29</xdr:row>
      <xdr:rowOff>76200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6BECAAE-3EDC-46EA-A91B-A0F6E43EEC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8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Q3" sqref="Q3"/>
    </sheetView>
  </sheetViews>
  <sheetFormatPr baseColWidth="10" defaultColWidth="9.140625" defaultRowHeight="15" x14ac:dyDescent="0.25"/>
  <cols>
    <col min="1" max="1" width="9.7109375" bestFit="1" customWidth="1"/>
  </cols>
  <sheetData>
    <row r="1" spans="1:17" x14ac:dyDescent="0.25">
      <c r="A1" t="s">
        <v>12</v>
      </c>
      <c r="B1" t="s">
        <v>0</v>
      </c>
      <c r="C1" t="s">
        <v>1</v>
      </c>
      <c r="D1" t="s">
        <v>2</v>
      </c>
      <c r="E1" t="s">
        <v>13</v>
      </c>
      <c r="F1" t="s">
        <v>14</v>
      </c>
      <c r="G1" t="s">
        <v>4</v>
      </c>
      <c r="H1" t="s">
        <v>3</v>
      </c>
      <c r="I1" t="s">
        <v>16</v>
      </c>
      <c r="J1" t="s">
        <v>5</v>
      </c>
      <c r="K1" t="s">
        <v>15</v>
      </c>
      <c r="L1" t="s">
        <v>6</v>
      </c>
      <c r="M1" t="s">
        <v>8</v>
      </c>
      <c r="N1" t="s">
        <v>7</v>
      </c>
      <c r="O1" t="s">
        <v>9</v>
      </c>
      <c r="P1" t="s">
        <v>10</v>
      </c>
      <c r="Q1" t="s">
        <v>11</v>
      </c>
    </row>
    <row r="2" spans="1:17" x14ac:dyDescent="0.25">
      <c r="A2" s="1">
        <v>36586</v>
      </c>
      <c r="B2">
        <v>2000</v>
      </c>
      <c r="C2">
        <v>1</v>
      </c>
      <c r="D2">
        <v>1.0100333333333333</v>
      </c>
      <c r="G2">
        <v>3439.1868446530002</v>
      </c>
      <c r="H2">
        <v>19348.976411341999</v>
      </c>
      <c r="I2">
        <f>H2-G2</f>
        <v>15909.789566688998</v>
      </c>
      <c r="J2">
        <v>8.5822699106666658</v>
      </c>
      <c r="K2">
        <v>9.3441506188998105</v>
      </c>
      <c r="L2">
        <v>83.045629586666706</v>
      </c>
      <c r="M2">
        <f t="shared" ref="M2:M33" si="0">LN(L2)</f>
        <v>4.4193902107934235</v>
      </c>
      <c r="P2">
        <f>100*(M2-AVERAGE($M$6:$M$79))</f>
        <v>-12.936814994810053</v>
      </c>
      <c r="Q2">
        <f>K2</f>
        <v>9.3441506188998105</v>
      </c>
    </row>
    <row r="3" spans="1:17" x14ac:dyDescent="0.25">
      <c r="A3" s="1">
        <v>36678</v>
      </c>
      <c r="B3">
        <v>2000</v>
      </c>
      <c r="C3">
        <v>2</v>
      </c>
      <c r="D3">
        <v>1.0231623401999999</v>
      </c>
      <c r="E3">
        <f t="shared" ref="E3:E34" si="1">(D3/D2-1)</f>
        <v>1.299858770337603E-2</v>
      </c>
      <c r="F3">
        <v>1.17153533875884E-2</v>
      </c>
      <c r="G3">
        <v>3424.6106861050998</v>
      </c>
      <c r="H3">
        <v>19388.451845480999</v>
      </c>
      <c r="I3">
        <f t="shared" ref="I3:I66" si="2">H3-G3</f>
        <v>15963.841159375899</v>
      </c>
      <c r="J3">
        <v>9.358902169666667</v>
      </c>
      <c r="K3">
        <v>9.1806790489470096</v>
      </c>
      <c r="L3">
        <v>82.963746926666701</v>
      </c>
      <c r="M3">
        <f t="shared" si="0"/>
        <v>4.4184037283626099</v>
      </c>
      <c r="N3">
        <f>100*F3</f>
        <v>1.1715353387588401</v>
      </c>
      <c r="O3">
        <f>100*LN(I3/I2)</f>
        <v>0.33916214293139452</v>
      </c>
      <c r="P3">
        <f>100*(M3-AVERAGE($M$6:$M$79))</f>
        <v>-13.03546323789142</v>
      </c>
      <c r="Q3">
        <f t="shared" ref="Q3:Q66" si="3">K3</f>
        <v>9.1806790489470096</v>
      </c>
    </row>
    <row r="4" spans="1:17" x14ac:dyDescent="0.25">
      <c r="A4" s="1">
        <v>36770</v>
      </c>
      <c r="B4">
        <v>2000</v>
      </c>
      <c r="C4">
        <v>3</v>
      </c>
      <c r="D4">
        <v>1.0272573721593845</v>
      </c>
      <c r="E4">
        <f t="shared" si="1"/>
        <v>4.0023286613384279E-3</v>
      </c>
      <c r="F4">
        <v>5.7642604088461004E-3</v>
      </c>
      <c r="G4">
        <v>3519.4938752803</v>
      </c>
      <c r="H4">
        <v>19683.162000208002</v>
      </c>
      <c r="I4">
        <f t="shared" si="2"/>
        <v>16163.668124927703</v>
      </c>
      <c r="J4">
        <v>11.058965776666668</v>
      </c>
      <c r="K4">
        <v>10.265232815606399</v>
      </c>
      <c r="L4">
        <v>88.377872859999997</v>
      </c>
      <c r="M4">
        <f t="shared" si="0"/>
        <v>4.481621631297994</v>
      </c>
      <c r="N4">
        <f t="shared" ref="N4:N67" si="4">100*F4</f>
        <v>0.57642604088461002</v>
      </c>
      <c r="O4">
        <f t="shared" ref="O4:O67" si="5">100*LN(I4/I3)</f>
        <v>1.2439778053135517</v>
      </c>
      <c r="P4">
        <f t="shared" ref="P3:P66" si="6">100*(M4-AVERAGE($M$6:$M$79))</f>
        <v>-6.7136729443530108</v>
      </c>
      <c r="Q4">
        <f t="shared" si="3"/>
        <v>10.265232815606399</v>
      </c>
    </row>
    <row r="5" spans="1:17" x14ac:dyDescent="0.25">
      <c r="A5" s="1">
        <v>36861</v>
      </c>
      <c r="B5">
        <v>2000</v>
      </c>
      <c r="C5">
        <v>4</v>
      </c>
      <c r="D5">
        <v>1.0368725267291776</v>
      </c>
      <c r="E5">
        <f t="shared" si="1"/>
        <v>9.3600248879996961E-3</v>
      </c>
      <c r="F5">
        <v>8.0323569275301803E-3</v>
      </c>
      <c r="G5">
        <v>3548.3443433644002</v>
      </c>
      <c r="H5">
        <v>19913.601270904001</v>
      </c>
      <c r="I5">
        <f t="shared" si="2"/>
        <v>16365.2569275396</v>
      </c>
      <c r="J5">
        <v>9.8347303533333328</v>
      </c>
      <c r="K5">
        <v>10.0423117864778</v>
      </c>
      <c r="L5">
        <v>89.688116436666604</v>
      </c>
      <c r="M5">
        <f t="shared" si="0"/>
        <v>4.4963382790917601</v>
      </c>
      <c r="N5">
        <f t="shared" si="4"/>
        <v>0.80323569275301798</v>
      </c>
      <c r="O5">
        <f t="shared" si="5"/>
        <v>1.2394592385223095</v>
      </c>
      <c r="P5">
        <f t="shared" si="6"/>
        <v>-5.2420081649763972</v>
      </c>
      <c r="Q5">
        <f t="shared" si="3"/>
        <v>10.0423117864778</v>
      </c>
    </row>
    <row r="6" spans="1:17" x14ac:dyDescent="0.25">
      <c r="A6" s="1">
        <v>36951</v>
      </c>
      <c r="B6">
        <v>2001</v>
      </c>
      <c r="C6">
        <v>1</v>
      </c>
      <c r="D6">
        <v>1.0458820413367229</v>
      </c>
      <c r="E6">
        <f t="shared" si="1"/>
        <v>8.6891246274658496E-3</v>
      </c>
      <c r="F6">
        <v>9.6289601851893194E-3</v>
      </c>
      <c r="G6">
        <v>3568.3323856072002</v>
      </c>
      <c r="H6">
        <v>20051.039304813999</v>
      </c>
      <c r="I6">
        <f t="shared" si="2"/>
        <v>16482.706919206801</v>
      </c>
      <c r="J6">
        <v>9.1619905080000006</v>
      </c>
      <c r="K6">
        <v>9.9326728352861906</v>
      </c>
      <c r="L6">
        <v>89.807629293333306</v>
      </c>
      <c r="M6">
        <f t="shared" si="0"/>
        <v>4.4976699304224539</v>
      </c>
      <c r="N6">
        <f t="shared" si="4"/>
        <v>0.96289601851893192</v>
      </c>
      <c r="O6">
        <f t="shared" si="5"/>
        <v>0.71511581502152299</v>
      </c>
      <c r="P6">
        <f t="shared" si="6"/>
        <v>-5.1088430319070177</v>
      </c>
      <c r="Q6">
        <f t="shared" si="3"/>
        <v>9.9326728352861906</v>
      </c>
    </row>
    <row r="7" spans="1:17" x14ac:dyDescent="0.25">
      <c r="A7" s="1">
        <v>37043</v>
      </c>
      <c r="B7">
        <v>2001</v>
      </c>
      <c r="C7">
        <v>2</v>
      </c>
      <c r="D7">
        <v>1.0542574713438375</v>
      </c>
      <c r="E7">
        <f t="shared" si="1"/>
        <v>8.0080063296719128E-3</v>
      </c>
      <c r="F7">
        <v>6.7306646744786404E-3</v>
      </c>
      <c r="G7">
        <v>3599.4373462918002</v>
      </c>
      <c r="H7">
        <v>20260.646624874</v>
      </c>
      <c r="I7">
        <f t="shared" si="2"/>
        <v>16661.209278582199</v>
      </c>
      <c r="J7">
        <v>10.124744907333334</v>
      </c>
      <c r="K7">
        <v>9.9339842112497596</v>
      </c>
      <c r="L7">
        <v>91.981607546666694</v>
      </c>
      <c r="M7">
        <f t="shared" si="0"/>
        <v>4.5215886390917648</v>
      </c>
      <c r="N7">
        <f t="shared" si="4"/>
        <v>0.67306646744786403</v>
      </c>
      <c r="O7">
        <f t="shared" si="5"/>
        <v>1.0771454054490319</v>
      </c>
      <c r="P7">
        <f t="shared" si="6"/>
        <v>-2.7169721649759282</v>
      </c>
      <c r="Q7">
        <f t="shared" si="3"/>
        <v>9.9339842112497596</v>
      </c>
    </row>
    <row r="8" spans="1:17" x14ac:dyDescent="0.25">
      <c r="A8" s="1">
        <v>37135</v>
      </c>
      <c r="B8">
        <v>2001</v>
      </c>
      <c r="C8">
        <v>3</v>
      </c>
      <c r="D8">
        <v>1.0623619229083436</v>
      </c>
      <c r="E8">
        <f t="shared" si="1"/>
        <v>7.687355114662342E-3</v>
      </c>
      <c r="F8">
        <v>8.9921123872444206E-3</v>
      </c>
      <c r="G8">
        <v>3656.1546370205001</v>
      </c>
      <c r="H8">
        <v>20239.163523276999</v>
      </c>
      <c r="I8">
        <f t="shared" si="2"/>
        <v>16583.008886256499</v>
      </c>
      <c r="J8">
        <v>10.63628458</v>
      </c>
      <c r="K8">
        <v>9.8417477562355096</v>
      </c>
      <c r="L8">
        <v>100.19087841</v>
      </c>
      <c r="M8">
        <f t="shared" si="0"/>
        <v>4.6070771506745984</v>
      </c>
      <c r="N8">
        <f t="shared" si="4"/>
        <v>0.89921123872444209</v>
      </c>
      <c r="O8">
        <f t="shared" si="5"/>
        <v>-0.47046097564576639</v>
      </c>
      <c r="P8">
        <f t="shared" si="6"/>
        <v>5.8318789933074378</v>
      </c>
      <c r="Q8">
        <f t="shared" si="3"/>
        <v>9.8417477562355096</v>
      </c>
    </row>
    <row r="9" spans="1:17" x14ac:dyDescent="0.25">
      <c r="A9" s="1">
        <v>37226</v>
      </c>
      <c r="B9">
        <v>2001</v>
      </c>
      <c r="C9">
        <v>4</v>
      </c>
      <c r="D9">
        <v>1.0730096119509904</v>
      </c>
      <c r="E9">
        <f t="shared" si="1"/>
        <v>1.0022656886550907E-2</v>
      </c>
      <c r="F9">
        <v>9.0178645007456606E-3</v>
      </c>
      <c r="G9">
        <v>3592.5418104550999</v>
      </c>
      <c r="H9">
        <v>20376.520015145001</v>
      </c>
      <c r="I9">
        <f t="shared" si="2"/>
        <v>16783.978204689902</v>
      </c>
      <c r="J9">
        <v>9.5596416316666666</v>
      </c>
      <c r="K9">
        <v>9.7775581110610705</v>
      </c>
      <c r="L9">
        <v>101.024328383333</v>
      </c>
      <c r="M9">
        <f t="shared" si="0"/>
        <v>4.6153613629180192</v>
      </c>
      <c r="N9">
        <f t="shared" si="4"/>
        <v>0.90178645007456604</v>
      </c>
      <c r="O9">
        <f t="shared" si="5"/>
        <v>1.2046142979219099</v>
      </c>
      <c r="P9">
        <f t="shared" si="6"/>
        <v>6.6603002176495174</v>
      </c>
      <c r="Q9">
        <f t="shared" si="3"/>
        <v>9.7775581110610705</v>
      </c>
    </row>
    <row r="10" spans="1:17" x14ac:dyDescent="0.25">
      <c r="A10" s="1">
        <v>37316</v>
      </c>
      <c r="B10">
        <v>2002</v>
      </c>
      <c r="C10">
        <v>1</v>
      </c>
      <c r="D10">
        <v>1.0794630613500988</v>
      </c>
      <c r="E10">
        <f t="shared" si="1"/>
        <v>6.014344445036679E-3</v>
      </c>
      <c r="F10">
        <v>7.4929620873203703E-3</v>
      </c>
      <c r="G10">
        <v>3502.0187407469002</v>
      </c>
      <c r="H10">
        <v>20558.322200226001</v>
      </c>
      <c r="I10">
        <f t="shared" si="2"/>
        <v>17056.303459479102</v>
      </c>
      <c r="J10">
        <v>9.162919818333334</v>
      </c>
      <c r="K10">
        <v>9.9492497797898807</v>
      </c>
      <c r="L10">
        <v>94.106552406666694</v>
      </c>
      <c r="M10">
        <f t="shared" si="0"/>
        <v>4.544427676544017</v>
      </c>
      <c r="N10">
        <f t="shared" si="4"/>
        <v>0.74929620873203706</v>
      </c>
      <c r="O10">
        <f t="shared" si="5"/>
        <v>1.6095086697509162</v>
      </c>
      <c r="P10">
        <f t="shared" si="6"/>
        <v>-0.43306841975070398</v>
      </c>
      <c r="Q10">
        <f t="shared" si="3"/>
        <v>9.9492497797898807</v>
      </c>
    </row>
    <row r="11" spans="1:17" x14ac:dyDescent="0.25">
      <c r="A11" s="1">
        <v>37408</v>
      </c>
      <c r="B11">
        <v>2002</v>
      </c>
      <c r="C11">
        <v>2</v>
      </c>
      <c r="D11">
        <v>1.086657548721419</v>
      </c>
      <c r="E11">
        <f t="shared" si="1"/>
        <v>6.6648759266685342E-3</v>
      </c>
      <c r="F11">
        <v>4.8708574603870004E-3</v>
      </c>
      <c r="G11">
        <v>3486.2461081516999</v>
      </c>
      <c r="H11">
        <v>20725.447262510999</v>
      </c>
      <c r="I11">
        <f t="shared" si="2"/>
        <v>17239.2011543593</v>
      </c>
      <c r="J11">
        <v>9.9545645003333334</v>
      </c>
      <c r="K11">
        <v>9.7335692215177403</v>
      </c>
      <c r="L11">
        <v>92.694273666666703</v>
      </c>
      <c r="M11">
        <f t="shared" si="0"/>
        <v>4.5293066979201777</v>
      </c>
      <c r="N11">
        <f t="shared" si="4"/>
        <v>0.48708574603870003</v>
      </c>
      <c r="O11">
        <f t="shared" si="5"/>
        <v>1.0666087633884729</v>
      </c>
      <c r="P11">
        <f t="shared" si="6"/>
        <v>-1.945166282134636</v>
      </c>
      <c r="Q11">
        <f t="shared" si="3"/>
        <v>9.7335692215177403</v>
      </c>
    </row>
    <row r="12" spans="1:17" x14ac:dyDescent="0.25">
      <c r="A12" s="1">
        <v>37500</v>
      </c>
      <c r="B12">
        <v>2002</v>
      </c>
      <c r="C12">
        <v>3</v>
      </c>
      <c r="D12">
        <v>1.0906464276660215</v>
      </c>
      <c r="E12">
        <f t="shared" si="1"/>
        <v>3.6707782956055812E-3</v>
      </c>
      <c r="F12">
        <v>4.4154637885390298E-3</v>
      </c>
      <c r="G12">
        <v>3435.6243281559</v>
      </c>
      <c r="H12">
        <v>20941.255916833001</v>
      </c>
      <c r="I12">
        <f t="shared" si="2"/>
        <v>17505.631588677101</v>
      </c>
      <c r="J12">
        <v>10.471195356666668</v>
      </c>
      <c r="K12">
        <v>9.6738392117004395</v>
      </c>
      <c r="L12">
        <v>99.926025436666706</v>
      </c>
      <c r="M12">
        <f t="shared" si="0"/>
        <v>4.6044301666079468</v>
      </c>
      <c r="N12">
        <f t="shared" si="4"/>
        <v>0.44154637885390297</v>
      </c>
      <c r="O12">
        <f t="shared" si="5"/>
        <v>1.5336706820721024</v>
      </c>
      <c r="P12">
        <f t="shared" si="6"/>
        <v>5.567180586642273</v>
      </c>
      <c r="Q12">
        <f t="shared" si="3"/>
        <v>9.6738392117004395</v>
      </c>
    </row>
    <row r="13" spans="1:17" x14ac:dyDescent="0.25">
      <c r="A13" s="1">
        <v>37591</v>
      </c>
      <c r="B13">
        <v>2002</v>
      </c>
      <c r="C13">
        <v>4</v>
      </c>
      <c r="D13">
        <v>1.0953689103686342</v>
      </c>
      <c r="E13">
        <f t="shared" si="1"/>
        <v>4.3299850279789887E-3</v>
      </c>
      <c r="F13">
        <v>3.8661711520633999E-3</v>
      </c>
      <c r="G13">
        <v>3597.2049602835</v>
      </c>
      <c r="H13">
        <v>21213.055812971001</v>
      </c>
      <c r="I13">
        <f t="shared" si="2"/>
        <v>17615.850852687501</v>
      </c>
      <c r="J13">
        <v>9.6556541153333324</v>
      </c>
      <c r="K13">
        <v>9.8832864196151906</v>
      </c>
      <c r="L13">
        <v>100.697737933333</v>
      </c>
      <c r="M13">
        <f t="shared" si="0"/>
        <v>4.6121233360494989</v>
      </c>
      <c r="N13">
        <f t="shared" si="4"/>
        <v>0.38661711520634001</v>
      </c>
      <c r="O13">
        <f t="shared" si="5"/>
        <v>0.62764791336696424</v>
      </c>
      <c r="P13">
        <f t="shared" si="6"/>
        <v>6.3364975307974802</v>
      </c>
      <c r="Q13">
        <f t="shared" si="3"/>
        <v>9.8832864196151906</v>
      </c>
    </row>
    <row r="14" spans="1:17" x14ac:dyDescent="0.25">
      <c r="A14" s="1">
        <v>37681</v>
      </c>
      <c r="B14">
        <v>2003</v>
      </c>
      <c r="C14">
        <v>1</v>
      </c>
      <c r="D14">
        <v>1.0990159554780747</v>
      </c>
      <c r="E14">
        <f t="shared" si="1"/>
        <v>3.3295130753832058E-3</v>
      </c>
      <c r="F14">
        <v>5.5774780256005801E-3</v>
      </c>
      <c r="G14">
        <v>3714.8847345405002</v>
      </c>
      <c r="H14">
        <v>21467.126439191001</v>
      </c>
      <c r="I14">
        <f t="shared" si="2"/>
        <v>17752.2417046505</v>
      </c>
      <c r="J14">
        <v>8.8463138720000014</v>
      </c>
      <c r="K14">
        <v>9.6725503962527206</v>
      </c>
      <c r="L14">
        <v>107.616457833333</v>
      </c>
      <c r="M14">
        <f t="shared" si="0"/>
        <v>4.6785735898728227</v>
      </c>
      <c r="N14">
        <f t="shared" si="4"/>
        <v>0.55774780256005796</v>
      </c>
      <c r="O14">
        <f t="shared" si="5"/>
        <v>0.77126878045979508</v>
      </c>
      <c r="P14">
        <f t="shared" si="6"/>
        <v>12.981522913129862</v>
      </c>
      <c r="Q14">
        <f t="shared" si="3"/>
        <v>9.6725503962527206</v>
      </c>
    </row>
    <row r="15" spans="1:17" x14ac:dyDescent="0.25">
      <c r="A15" s="1">
        <v>37773</v>
      </c>
      <c r="B15">
        <v>2003</v>
      </c>
      <c r="C15">
        <v>2</v>
      </c>
      <c r="D15">
        <v>1.1110873725977972</v>
      </c>
      <c r="E15">
        <f t="shared" si="1"/>
        <v>1.0983841553484419E-2</v>
      </c>
      <c r="F15">
        <v>8.3552330562644394E-3</v>
      </c>
      <c r="G15">
        <v>3608.4280317716002</v>
      </c>
      <c r="H15">
        <v>21647.225021191</v>
      </c>
      <c r="I15">
        <f t="shared" si="2"/>
        <v>18038.796989419399</v>
      </c>
      <c r="J15">
        <v>9.8243198083333336</v>
      </c>
      <c r="K15">
        <v>9.5547362813200998</v>
      </c>
      <c r="L15">
        <v>106.98439386666701</v>
      </c>
      <c r="M15">
        <f t="shared" si="0"/>
        <v>4.6726829721111178</v>
      </c>
      <c r="N15">
        <f t="shared" si="4"/>
        <v>0.83552330562644395</v>
      </c>
      <c r="O15">
        <f t="shared" si="5"/>
        <v>1.6013025513399521</v>
      </c>
      <c r="P15">
        <f t="shared" si="6"/>
        <v>12.392461136959376</v>
      </c>
      <c r="Q15">
        <f t="shared" si="3"/>
        <v>9.5547362813200998</v>
      </c>
    </row>
    <row r="16" spans="1:17" x14ac:dyDescent="0.25">
      <c r="A16" s="1">
        <v>37865</v>
      </c>
      <c r="B16">
        <v>2003</v>
      </c>
      <c r="C16">
        <v>3</v>
      </c>
      <c r="D16">
        <v>1.1062655275773929</v>
      </c>
      <c r="E16">
        <f t="shared" si="1"/>
        <v>-4.3397532357247748E-3</v>
      </c>
      <c r="F16">
        <v>-4.0767794902846401E-3</v>
      </c>
      <c r="G16">
        <v>3608.4508562088999</v>
      </c>
      <c r="H16">
        <v>21789.053258272001</v>
      </c>
      <c r="I16">
        <f t="shared" si="2"/>
        <v>18180.602402063101</v>
      </c>
      <c r="J16">
        <v>10.32599456</v>
      </c>
      <c r="K16">
        <v>9.5154493263374302</v>
      </c>
      <c r="L16">
        <v>105.04781413333301</v>
      </c>
      <c r="M16">
        <f t="shared" si="0"/>
        <v>4.6544156192052508</v>
      </c>
      <c r="N16">
        <f t="shared" si="4"/>
        <v>-0.40767794902846399</v>
      </c>
      <c r="O16">
        <f t="shared" si="5"/>
        <v>0.783039694712657</v>
      </c>
      <c r="P16">
        <f t="shared" si="6"/>
        <v>10.565725846372676</v>
      </c>
      <c r="Q16">
        <f t="shared" si="3"/>
        <v>9.5154493263374302</v>
      </c>
    </row>
    <row r="17" spans="1:17" x14ac:dyDescent="0.25">
      <c r="A17" s="1">
        <v>37956</v>
      </c>
      <c r="B17">
        <v>2003</v>
      </c>
      <c r="C17">
        <v>4</v>
      </c>
      <c r="D17">
        <v>1.1121532940946275</v>
      </c>
      <c r="E17">
        <f t="shared" si="1"/>
        <v>5.3222001142241293E-3</v>
      </c>
      <c r="F17">
        <v>5.3544538533219299E-3</v>
      </c>
      <c r="G17">
        <v>3458.9013379178</v>
      </c>
      <c r="H17">
        <v>21959.102126804999</v>
      </c>
      <c r="I17">
        <f t="shared" si="2"/>
        <v>18500.200788887199</v>
      </c>
      <c r="J17">
        <v>9.1551208576666667</v>
      </c>
      <c r="K17">
        <v>9.4214857588384202</v>
      </c>
      <c r="L17">
        <v>97.56635618</v>
      </c>
      <c r="M17">
        <f t="shared" si="0"/>
        <v>4.5805327227219683</v>
      </c>
      <c r="N17">
        <f t="shared" si="4"/>
        <v>0.53544538533219299</v>
      </c>
      <c r="O17">
        <f t="shared" si="5"/>
        <v>1.7426361851363064</v>
      </c>
      <c r="P17">
        <f t="shared" si="6"/>
        <v>3.1774361980444255</v>
      </c>
      <c r="Q17">
        <f t="shared" si="3"/>
        <v>9.4214857588384202</v>
      </c>
    </row>
    <row r="18" spans="1:17" x14ac:dyDescent="0.25">
      <c r="A18" s="1">
        <v>38047</v>
      </c>
      <c r="B18">
        <v>2004</v>
      </c>
      <c r="C18">
        <v>1</v>
      </c>
      <c r="D18">
        <v>1.1102946425408844</v>
      </c>
      <c r="E18">
        <f t="shared" si="1"/>
        <v>-1.6712188541024853E-3</v>
      </c>
      <c r="F18">
        <v>1.36228178963151E-3</v>
      </c>
      <c r="G18">
        <v>3572.2739673386</v>
      </c>
      <c r="H18">
        <v>22499.767052339001</v>
      </c>
      <c r="I18">
        <f t="shared" si="2"/>
        <v>18927.493085000402</v>
      </c>
      <c r="J18">
        <v>8.675531173666668</v>
      </c>
      <c r="K18">
        <v>9.5175392913048107</v>
      </c>
      <c r="L18">
        <v>94.544257656666701</v>
      </c>
      <c r="M18">
        <f t="shared" si="0"/>
        <v>4.5490680598562765</v>
      </c>
      <c r="N18">
        <f t="shared" si="4"/>
        <v>0.13622817896315101</v>
      </c>
      <c r="O18">
        <f t="shared" si="5"/>
        <v>2.2833940175101746</v>
      </c>
      <c r="P18">
        <f t="shared" si="6"/>
        <v>3.096991147524264E-2</v>
      </c>
      <c r="Q18">
        <f t="shared" si="3"/>
        <v>9.5175392913048107</v>
      </c>
    </row>
    <row r="19" spans="1:17" x14ac:dyDescent="0.25">
      <c r="A19" s="1">
        <v>38139</v>
      </c>
      <c r="B19">
        <v>2004</v>
      </c>
      <c r="C19">
        <v>2</v>
      </c>
      <c r="D19">
        <v>1.1195678351146556</v>
      </c>
      <c r="E19">
        <f t="shared" si="1"/>
        <v>8.3520105550989321E-3</v>
      </c>
      <c r="F19">
        <v>4.9900606758457701E-3</v>
      </c>
      <c r="G19">
        <v>3663.2272291595</v>
      </c>
      <c r="H19">
        <v>22990.203478184001</v>
      </c>
      <c r="I19">
        <f t="shared" si="2"/>
        <v>19326.976249024501</v>
      </c>
      <c r="J19">
        <v>10.511244394</v>
      </c>
      <c r="K19">
        <v>10.188154149175199</v>
      </c>
      <c r="L19">
        <v>100.947072906667</v>
      </c>
      <c r="M19">
        <f t="shared" si="0"/>
        <v>4.6145963488621646</v>
      </c>
      <c r="N19">
        <f t="shared" si="4"/>
        <v>0.499006067584577</v>
      </c>
      <c r="O19">
        <f t="shared" si="5"/>
        <v>2.0886327447427031</v>
      </c>
      <c r="P19">
        <f t="shared" si="6"/>
        <v>6.5837988120640567</v>
      </c>
      <c r="Q19">
        <f t="shared" si="3"/>
        <v>10.188154149175199</v>
      </c>
    </row>
    <row r="20" spans="1:17" x14ac:dyDescent="0.25">
      <c r="A20" s="1">
        <v>38231</v>
      </c>
      <c r="B20">
        <v>2004</v>
      </c>
      <c r="C20">
        <v>3</v>
      </c>
      <c r="D20">
        <v>1.1259177632240094</v>
      </c>
      <c r="E20">
        <f t="shared" si="1"/>
        <v>5.671767185686738E-3</v>
      </c>
      <c r="F20">
        <v>5.47418018949823E-3</v>
      </c>
      <c r="G20">
        <v>3748.0139962583999</v>
      </c>
      <c r="H20">
        <v>23638.444090012999</v>
      </c>
      <c r="I20">
        <f t="shared" si="2"/>
        <v>19890.4300937546</v>
      </c>
      <c r="J20">
        <v>11.097007133333335</v>
      </c>
      <c r="K20">
        <v>10.3030730323998</v>
      </c>
      <c r="L20">
        <v>101.89872440000001</v>
      </c>
      <c r="M20">
        <f t="shared" si="0"/>
        <v>4.6239794219952728</v>
      </c>
      <c r="N20">
        <f t="shared" si="4"/>
        <v>0.547418018949823</v>
      </c>
      <c r="O20">
        <f t="shared" si="5"/>
        <v>2.8736863148448988</v>
      </c>
      <c r="P20">
        <f t="shared" si="6"/>
        <v>7.5221061253748722</v>
      </c>
      <c r="Q20">
        <f t="shared" si="3"/>
        <v>10.3030730323998</v>
      </c>
    </row>
    <row r="21" spans="1:17" x14ac:dyDescent="0.25">
      <c r="A21" s="1">
        <v>38322</v>
      </c>
      <c r="B21">
        <v>2004</v>
      </c>
      <c r="C21">
        <v>4</v>
      </c>
      <c r="D21">
        <v>1.1308038738850705</v>
      </c>
      <c r="E21">
        <f t="shared" si="1"/>
        <v>4.339669219775022E-3</v>
      </c>
      <c r="F21">
        <v>4.9395019870888202E-3</v>
      </c>
      <c r="G21">
        <v>3641.3534679295999</v>
      </c>
      <c r="H21">
        <v>23971.265781313999</v>
      </c>
      <c r="I21">
        <f t="shared" si="2"/>
        <v>20329.9123133844</v>
      </c>
      <c r="J21">
        <v>9.7981231446666666</v>
      </c>
      <c r="K21">
        <v>10.0993775942177</v>
      </c>
      <c r="L21">
        <v>99.371568213333305</v>
      </c>
      <c r="M21">
        <f t="shared" si="0"/>
        <v>4.5988660386758875</v>
      </c>
      <c r="N21">
        <f t="shared" si="4"/>
        <v>0.49395019870888202</v>
      </c>
      <c r="O21">
        <f t="shared" si="5"/>
        <v>2.1854598217651859</v>
      </c>
      <c r="P21">
        <f t="shared" si="6"/>
        <v>5.0107677934363437</v>
      </c>
      <c r="Q21">
        <f t="shared" si="3"/>
        <v>10.0993775942177</v>
      </c>
    </row>
    <row r="22" spans="1:17" x14ac:dyDescent="0.25">
      <c r="A22" s="1">
        <v>38412</v>
      </c>
      <c r="B22">
        <v>2005</v>
      </c>
      <c r="C22">
        <v>1</v>
      </c>
      <c r="D22">
        <v>1.1326788674356394</v>
      </c>
      <c r="E22">
        <f t="shared" si="1"/>
        <v>1.658106762693512E-3</v>
      </c>
      <c r="F22">
        <v>4.65809089198443E-3</v>
      </c>
      <c r="G22">
        <v>3522.901603965</v>
      </c>
      <c r="H22">
        <v>23962.122493831001</v>
      </c>
      <c r="I22">
        <f t="shared" si="2"/>
        <v>20439.220889865999</v>
      </c>
      <c r="J22">
        <v>8.8323364846666674</v>
      </c>
      <c r="K22">
        <v>9.6415201687141803</v>
      </c>
      <c r="L22">
        <v>98.795403473333295</v>
      </c>
      <c r="M22">
        <f t="shared" si="0"/>
        <v>4.5930510801223097</v>
      </c>
      <c r="N22">
        <f t="shared" si="4"/>
        <v>0.46580908919844299</v>
      </c>
      <c r="O22">
        <f t="shared" si="5"/>
        <v>0.53623332075134178</v>
      </c>
      <c r="P22">
        <f t="shared" si="6"/>
        <v>4.4292719380785606</v>
      </c>
      <c r="Q22">
        <f t="shared" si="3"/>
        <v>9.6415201687141803</v>
      </c>
    </row>
    <row r="23" spans="1:17" x14ac:dyDescent="0.25">
      <c r="A23" s="1">
        <v>38504</v>
      </c>
      <c r="B23">
        <v>2005</v>
      </c>
      <c r="C23">
        <v>2</v>
      </c>
      <c r="D23">
        <v>1.1440396625166811</v>
      </c>
      <c r="E23">
        <f t="shared" si="1"/>
        <v>1.0030022990331178E-2</v>
      </c>
      <c r="F23">
        <v>6.9960662889240596E-3</v>
      </c>
      <c r="G23">
        <v>3348.4764187865999</v>
      </c>
      <c r="H23">
        <v>24350.807987943001</v>
      </c>
      <c r="I23">
        <f t="shared" si="2"/>
        <v>21002.331569156402</v>
      </c>
      <c r="J23">
        <v>9.7052256210000003</v>
      </c>
      <c r="K23">
        <v>9.3534209450465795</v>
      </c>
      <c r="L23">
        <v>98.999865020000001</v>
      </c>
      <c r="M23">
        <f t="shared" si="0"/>
        <v>4.5951184866993167</v>
      </c>
      <c r="N23">
        <f t="shared" si="4"/>
        <v>0.69960662889240599</v>
      </c>
      <c r="O23">
        <f t="shared" si="5"/>
        <v>2.7177810988170079</v>
      </c>
      <c r="P23">
        <f t="shared" si="6"/>
        <v>4.6360125957792597</v>
      </c>
      <c r="Q23">
        <f t="shared" si="3"/>
        <v>9.3534209450465795</v>
      </c>
    </row>
    <row r="24" spans="1:17" x14ac:dyDescent="0.25">
      <c r="A24" s="1">
        <v>38596</v>
      </c>
      <c r="B24">
        <v>2005</v>
      </c>
      <c r="C24">
        <v>3</v>
      </c>
      <c r="D24">
        <v>1.1520616785422173</v>
      </c>
      <c r="E24">
        <f t="shared" si="1"/>
        <v>7.0120086640084178E-3</v>
      </c>
      <c r="F24">
        <v>6.1580586702986101E-3</v>
      </c>
      <c r="G24">
        <v>3589.9012860416001</v>
      </c>
      <c r="H24">
        <v>24917.275861777998</v>
      </c>
      <c r="I24">
        <f t="shared" si="2"/>
        <v>21327.374575736398</v>
      </c>
      <c r="J24">
        <v>9.9832885510000011</v>
      </c>
      <c r="K24">
        <v>9.2444128450515404</v>
      </c>
      <c r="L24">
        <v>93.833876976666701</v>
      </c>
      <c r="M24">
        <f t="shared" si="0"/>
        <v>4.5415259526071079</v>
      </c>
      <c r="N24">
        <f t="shared" si="4"/>
        <v>0.61580586702986106</v>
      </c>
      <c r="O24">
        <f t="shared" si="5"/>
        <v>1.5357980249957401</v>
      </c>
      <c r="P24">
        <f t="shared" si="6"/>
        <v>-0.72324081344161684</v>
      </c>
      <c r="Q24">
        <f t="shared" si="3"/>
        <v>9.2444128450515404</v>
      </c>
    </row>
    <row r="25" spans="1:17" x14ac:dyDescent="0.25">
      <c r="A25" s="1">
        <v>38687</v>
      </c>
      <c r="B25">
        <v>2005</v>
      </c>
      <c r="C25">
        <v>4</v>
      </c>
      <c r="D25">
        <v>1.1601422483720059</v>
      </c>
      <c r="E25">
        <f t="shared" si="1"/>
        <v>7.0140080000000715E-3</v>
      </c>
      <c r="F25">
        <v>8.0038708382031698E-3</v>
      </c>
      <c r="G25">
        <v>3555.0950234564002</v>
      </c>
      <c r="H25">
        <v>25263.523600862001</v>
      </c>
      <c r="I25">
        <f t="shared" si="2"/>
        <v>21708.428577405601</v>
      </c>
      <c r="J25">
        <v>8.6995290399999998</v>
      </c>
      <c r="K25">
        <v>9.0342626810077</v>
      </c>
      <c r="L25">
        <v>88.743747543333299</v>
      </c>
      <c r="M25">
        <f t="shared" si="0"/>
        <v>4.4857529756578289</v>
      </c>
      <c r="N25">
        <f t="shared" si="4"/>
        <v>0.80038708382031698</v>
      </c>
      <c r="O25">
        <f t="shared" si="5"/>
        <v>1.7709159925651303</v>
      </c>
      <c r="P25">
        <f t="shared" si="6"/>
        <v>-6.3005385083695131</v>
      </c>
      <c r="Q25">
        <f t="shared" si="3"/>
        <v>9.0342626810077</v>
      </c>
    </row>
    <row r="26" spans="1:17" x14ac:dyDescent="0.25">
      <c r="A26" s="1">
        <v>38777</v>
      </c>
      <c r="B26">
        <v>2006</v>
      </c>
      <c r="C26">
        <v>1</v>
      </c>
      <c r="D26">
        <v>1.1667287677811313</v>
      </c>
      <c r="E26">
        <f t="shared" si="1"/>
        <v>5.6773377733361219E-3</v>
      </c>
      <c r="F26">
        <v>8.0259957946362901E-3</v>
      </c>
      <c r="G26">
        <v>3526.0385767687999</v>
      </c>
      <c r="H26">
        <v>25478.935981048999</v>
      </c>
      <c r="I26">
        <f t="shared" si="2"/>
        <v>21952.8974042802</v>
      </c>
      <c r="J26">
        <v>7.9579949706666673</v>
      </c>
      <c r="K26">
        <v>8.6728341057010194</v>
      </c>
      <c r="L26">
        <v>89.574733269999996</v>
      </c>
      <c r="M26">
        <f t="shared" si="0"/>
        <v>4.4950732854584237</v>
      </c>
      <c r="N26">
        <f t="shared" si="4"/>
        <v>0.80259957946362903</v>
      </c>
      <c r="O26">
        <f t="shared" si="5"/>
        <v>1.1198532166254</v>
      </c>
      <c r="P26">
        <f t="shared" si="6"/>
        <v>-5.3685075283100403</v>
      </c>
      <c r="Q26">
        <f t="shared" si="3"/>
        <v>8.6728341057010194</v>
      </c>
    </row>
    <row r="27" spans="1:17" x14ac:dyDescent="0.25">
      <c r="A27" s="1">
        <v>38869</v>
      </c>
      <c r="B27">
        <v>2006</v>
      </c>
      <c r="C27">
        <v>2</v>
      </c>
      <c r="D27">
        <v>1.1795950632225807</v>
      </c>
      <c r="E27">
        <f t="shared" si="1"/>
        <v>1.1027666238073719E-2</v>
      </c>
      <c r="F27">
        <v>9.2529549151232002E-3</v>
      </c>
      <c r="G27">
        <v>3554.9812278265999</v>
      </c>
      <c r="H27">
        <v>26007.915545743999</v>
      </c>
      <c r="I27">
        <f t="shared" si="2"/>
        <v>22452.934317917399</v>
      </c>
      <c r="J27">
        <v>8.7608695566666679</v>
      </c>
      <c r="K27">
        <v>8.3965331181585601</v>
      </c>
      <c r="L27">
        <v>90.996022463333304</v>
      </c>
      <c r="M27">
        <f t="shared" si="0"/>
        <v>4.510815796367436</v>
      </c>
      <c r="N27">
        <f t="shared" si="4"/>
        <v>0.92529549151232005</v>
      </c>
      <c r="O27">
        <f t="shared" si="5"/>
        <v>2.2522179226538328</v>
      </c>
      <c r="P27">
        <f t="shared" si="6"/>
        <v>-3.794256437408805</v>
      </c>
      <c r="Q27">
        <f t="shared" si="3"/>
        <v>8.3965331181585601</v>
      </c>
    </row>
    <row r="28" spans="1:17" x14ac:dyDescent="0.25">
      <c r="A28" s="1">
        <v>38961</v>
      </c>
      <c r="B28">
        <v>2006</v>
      </c>
      <c r="C28">
        <v>3</v>
      </c>
      <c r="D28">
        <v>1.1902322554190403</v>
      </c>
      <c r="E28">
        <f t="shared" si="1"/>
        <v>9.017664220634769E-3</v>
      </c>
      <c r="F28">
        <v>7.3201323272073602E-3</v>
      </c>
      <c r="G28">
        <v>3550.2188143574999</v>
      </c>
      <c r="H28">
        <v>26347.685080499999</v>
      </c>
      <c r="I28">
        <f t="shared" si="2"/>
        <v>22797.466266142499</v>
      </c>
      <c r="J28">
        <v>8.4180014213333347</v>
      </c>
      <c r="K28">
        <v>7.7707631713311702</v>
      </c>
      <c r="L28">
        <v>93.701873696666695</v>
      </c>
      <c r="M28">
        <f t="shared" si="0"/>
        <v>4.5401181858071622</v>
      </c>
      <c r="N28">
        <f t="shared" si="4"/>
        <v>0.73201323272073604</v>
      </c>
      <c r="O28">
        <f t="shared" si="5"/>
        <v>1.5228090875728195</v>
      </c>
      <c r="P28">
        <f t="shared" si="6"/>
        <v>-0.86401749343618661</v>
      </c>
      <c r="Q28">
        <f t="shared" si="3"/>
        <v>7.7707631713311702</v>
      </c>
    </row>
    <row r="29" spans="1:17" x14ac:dyDescent="0.25">
      <c r="A29" s="1">
        <v>39052</v>
      </c>
      <c r="B29">
        <v>2006</v>
      </c>
      <c r="C29">
        <v>4</v>
      </c>
      <c r="D29">
        <v>1.1926099366371679</v>
      </c>
      <c r="E29">
        <f t="shared" si="1"/>
        <v>1.9976615549630594E-3</v>
      </c>
      <c r="F29">
        <v>3.3634591382670498E-3</v>
      </c>
      <c r="G29">
        <v>3630.5224712361</v>
      </c>
      <c r="H29">
        <v>26884.827700873</v>
      </c>
      <c r="I29">
        <f t="shared" si="2"/>
        <v>23254.305229636899</v>
      </c>
      <c r="J29">
        <v>6.6672152063333341</v>
      </c>
      <c r="K29">
        <v>7.0354050958904599</v>
      </c>
      <c r="L29">
        <v>92.445106920000001</v>
      </c>
      <c r="M29">
        <f t="shared" si="0"/>
        <v>4.5266150296612349</v>
      </c>
      <c r="N29">
        <f t="shared" si="4"/>
        <v>0.33634591382670498</v>
      </c>
      <c r="O29">
        <f t="shared" si="5"/>
        <v>1.9840884951293905</v>
      </c>
      <c r="P29">
        <f t="shared" si="6"/>
        <v>-2.2143331080289208</v>
      </c>
      <c r="Q29">
        <f t="shared" si="3"/>
        <v>7.0354050958904599</v>
      </c>
    </row>
    <row r="30" spans="1:17" x14ac:dyDescent="0.25">
      <c r="A30" s="1">
        <v>39142</v>
      </c>
      <c r="B30">
        <v>2007</v>
      </c>
      <c r="C30">
        <v>1</v>
      </c>
      <c r="D30">
        <v>1.1961734265369957</v>
      </c>
      <c r="E30">
        <f t="shared" si="1"/>
        <v>2.9879760266595667E-3</v>
      </c>
      <c r="F30">
        <v>4.1429643249103502E-3</v>
      </c>
      <c r="G30">
        <v>3708.7703306129001</v>
      </c>
      <c r="H30">
        <v>27140.902189019002</v>
      </c>
      <c r="I30">
        <f t="shared" si="2"/>
        <v>23432.131858406101</v>
      </c>
      <c r="J30">
        <v>6.3890209726666667</v>
      </c>
      <c r="K30">
        <v>6.9742048174833497</v>
      </c>
      <c r="L30">
        <v>94.995940956666601</v>
      </c>
      <c r="M30">
        <f t="shared" si="0"/>
        <v>4.5538341639157958</v>
      </c>
      <c r="N30">
        <f t="shared" si="4"/>
        <v>0.41429643249103504</v>
      </c>
      <c r="O30">
        <f t="shared" si="5"/>
        <v>0.76179507303151006</v>
      </c>
      <c r="P30">
        <f t="shared" si="6"/>
        <v>0.5075803174271698</v>
      </c>
      <c r="Q30">
        <f t="shared" si="3"/>
        <v>6.9742048174833497</v>
      </c>
    </row>
    <row r="31" spans="1:17" x14ac:dyDescent="0.25">
      <c r="A31" s="1">
        <v>39234</v>
      </c>
      <c r="B31">
        <v>2007</v>
      </c>
      <c r="C31">
        <v>2</v>
      </c>
      <c r="D31">
        <v>1.2009560879501588</v>
      </c>
      <c r="E31">
        <f t="shared" si="1"/>
        <v>3.9983010047375256E-3</v>
      </c>
      <c r="F31">
        <v>3.6236518908240099E-3</v>
      </c>
      <c r="G31">
        <v>3701.3299672259</v>
      </c>
      <c r="H31">
        <v>27394.39617009</v>
      </c>
      <c r="I31">
        <f t="shared" si="2"/>
        <v>23693.066202864102</v>
      </c>
      <c r="J31">
        <v>6.8180767816666661</v>
      </c>
      <c r="K31">
        <v>6.46061028572338</v>
      </c>
      <c r="L31">
        <v>94.876382969999995</v>
      </c>
      <c r="M31">
        <f t="shared" si="0"/>
        <v>4.5525748123684471</v>
      </c>
      <c r="N31">
        <f t="shared" si="4"/>
        <v>0.36236518908240101</v>
      </c>
      <c r="O31">
        <f t="shared" si="5"/>
        <v>1.1074203266724687</v>
      </c>
      <c r="P31">
        <f t="shared" si="6"/>
        <v>0.3816451626923012</v>
      </c>
      <c r="Q31">
        <f t="shared" si="3"/>
        <v>6.46061028572338</v>
      </c>
    </row>
    <row r="32" spans="1:17" x14ac:dyDescent="0.25">
      <c r="A32" s="1">
        <v>39326</v>
      </c>
      <c r="B32">
        <v>2007</v>
      </c>
      <c r="C32">
        <v>3</v>
      </c>
      <c r="D32">
        <v>1.2138146700607286</v>
      </c>
      <c r="E32">
        <f t="shared" si="1"/>
        <v>1.0706954433710614E-2</v>
      </c>
      <c r="F32">
        <v>8.9580650443963506E-3</v>
      </c>
      <c r="G32">
        <v>3652.557564316</v>
      </c>
      <c r="H32">
        <v>27434.623802414</v>
      </c>
      <c r="I32">
        <f t="shared" si="2"/>
        <v>23782.066238097999</v>
      </c>
      <c r="J32">
        <v>7.4634406973333327</v>
      </c>
      <c r="K32">
        <v>6.90363787901906</v>
      </c>
      <c r="L32">
        <v>93.339966476666703</v>
      </c>
      <c r="M32">
        <f t="shared" si="0"/>
        <v>4.5362483813686874</v>
      </c>
      <c r="N32">
        <f t="shared" si="4"/>
        <v>0.89580650443963505</v>
      </c>
      <c r="O32">
        <f t="shared" si="5"/>
        <v>0.37493371758193844</v>
      </c>
      <c r="P32">
        <f t="shared" si="6"/>
        <v>-1.250997937283671</v>
      </c>
      <c r="Q32">
        <f t="shared" si="3"/>
        <v>6.90363787901906</v>
      </c>
    </row>
    <row r="33" spans="1:17" x14ac:dyDescent="0.25">
      <c r="A33" s="1">
        <v>39417</v>
      </c>
      <c r="B33">
        <v>2007</v>
      </c>
      <c r="C33">
        <v>4</v>
      </c>
      <c r="D33">
        <v>1.2247523285625377</v>
      </c>
      <c r="E33">
        <f t="shared" si="1"/>
        <v>9.010978999999919E-3</v>
      </c>
      <c r="F33">
        <v>1.0267459232032801E-2</v>
      </c>
      <c r="G33">
        <v>3585.7733334477998</v>
      </c>
      <c r="H33">
        <v>27896.185952763</v>
      </c>
      <c r="I33">
        <f t="shared" si="2"/>
        <v>24310.412619315201</v>
      </c>
      <c r="J33">
        <v>7.4271233556666667</v>
      </c>
      <c r="K33">
        <v>7.8283699308780896</v>
      </c>
      <c r="L33">
        <v>92.178127943333294</v>
      </c>
      <c r="M33">
        <f t="shared" si="0"/>
        <v>4.5237228783785364</v>
      </c>
      <c r="N33">
        <f t="shared" si="4"/>
        <v>1.0267459232032801</v>
      </c>
      <c r="O33">
        <f t="shared" si="5"/>
        <v>2.1972984186512492</v>
      </c>
      <c r="P33">
        <f t="shared" si="6"/>
        <v>-2.5035482362987693</v>
      </c>
      <c r="Q33">
        <f t="shared" si="3"/>
        <v>7.8283699308780896</v>
      </c>
    </row>
    <row r="34" spans="1:17" x14ac:dyDescent="0.25">
      <c r="A34" s="1">
        <v>39508</v>
      </c>
      <c r="B34">
        <v>2008</v>
      </c>
      <c r="C34">
        <v>1</v>
      </c>
      <c r="D34">
        <v>1.2382572513183761</v>
      </c>
      <c r="E34">
        <f t="shared" si="1"/>
        <v>1.1026656117232081E-2</v>
      </c>
      <c r="F34">
        <v>1.0949484444836999E-2</v>
      </c>
      <c r="G34">
        <v>3670.2215649737</v>
      </c>
      <c r="H34">
        <v>28608.806088516001</v>
      </c>
      <c r="I34">
        <f t="shared" si="2"/>
        <v>24938.5845235423</v>
      </c>
      <c r="J34">
        <v>7.36427517</v>
      </c>
      <c r="K34">
        <v>7.8351723889336897</v>
      </c>
      <c r="L34">
        <v>87.476784416666703</v>
      </c>
      <c r="M34">
        <f t="shared" ref="M34:M65" si="7">LN(L34)</f>
        <v>4.4713734372073572</v>
      </c>
      <c r="N34">
        <f t="shared" si="4"/>
        <v>1.0949484444836999</v>
      </c>
      <c r="O34">
        <f t="shared" si="5"/>
        <v>2.5511421952439872</v>
      </c>
      <c r="P34">
        <f t="shared" si="6"/>
        <v>-7.7384923534166816</v>
      </c>
      <c r="Q34">
        <f t="shared" si="3"/>
        <v>7.8351723889336897</v>
      </c>
    </row>
    <row r="35" spans="1:17" x14ac:dyDescent="0.25">
      <c r="A35" s="1">
        <v>39600</v>
      </c>
      <c r="B35">
        <v>2008</v>
      </c>
      <c r="C35">
        <v>2</v>
      </c>
      <c r="D35">
        <v>1.255252570750643</v>
      </c>
      <c r="E35">
        <f t="shared" ref="E35:E66" si="8">(D35/D34-1)</f>
        <v>1.3725192736947056E-2</v>
      </c>
      <c r="F35">
        <v>1.43020895438144E-2</v>
      </c>
      <c r="G35">
        <v>3586.4938279705998</v>
      </c>
      <c r="H35">
        <v>28626.100873053001</v>
      </c>
      <c r="I35">
        <f t="shared" si="2"/>
        <v>25039.607045082401</v>
      </c>
      <c r="J35">
        <v>7.9986471970000004</v>
      </c>
      <c r="K35">
        <v>7.6369614742684702</v>
      </c>
      <c r="L35">
        <v>91.8312890866667</v>
      </c>
      <c r="M35">
        <f t="shared" si="7"/>
        <v>4.5199530792778191</v>
      </c>
      <c r="N35">
        <f t="shared" si="4"/>
        <v>1.43020895438144</v>
      </c>
      <c r="O35">
        <f t="shared" si="5"/>
        <v>0.40426696507057441</v>
      </c>
      <c r="P35">
        <f t="shared" si="6"/>
        <v>-2.8805281463704979</v>
      </c>
      <c r="Q35">
        <f t="shared" si="3"/>
        <v>7.6369614742684702</v>
      </c>
    </row>
    <row r="36" spans="1:17" x14ac:dyDescent="0.25">
      <c r="A36" s="1">
        <v>39692</v>
      </c>
      <c r="B36">
        <v>2008</v>
      </c>
      <c r="C36">
        <v>3</v>
      </c>
      <c r="D36">
        <v>1.2813646906258882</v>
      </c>
      <c r="E36">
        <f t="shared" si="8"/>
        <v>2.0802283527393994E-2</v>
      </c>
      <c r="F36">
        <v>1.9543256245635101E-2</v>
      </c>
      <c r="G36">
        <v>3440.0405558084999</v>
      </c>
      <c r="H36">
        <v>28386.333172486</v>
      </c>
      <c r="I36">
        <f t="shared" si="2"/>
        <v>24946.2926166775</v>
      </c>
      <c r="J36">
        <v>8.1061966156666667</v>
      </c>
      <c r="K36">
        <v>7.6173547635681897</v>
      </c>
      <c r="L36">
        <v>98.766081549999996</v>
      </c>
      <c r="M36">
        <f t="shared" si="7"/>
        <v>4.5927542416616642</v>
      </c>
      <c r="N36">
        <f t="shared" si="4"/>
        <v>1.9543256245635101</v>
      </c>
      <c r="O36">
        <f t="shared" si="5"/>
        <v>-0.37336343823666396</v>
      </c>
      <c r="P36">
        <f t="shared" si="6"/>
        <v>4.3995880920140173</v>
      </c>
      <c r="Q36">
        <f t="shared" si="3"/>
        <v>7.6173547635681897</v>
      </c>
    </row>
    <row r="37" spans="1:17" x14ac:dyDescent="0.25">
      <c r="A37" s="1">
        <v>39783</v>
      </c>
      <c r="B37">
        <v>2008</v>
      </c>
      <c r="C37">
        <v>4</v>
      </c>
      <c r="D37">
        <v>1.3054266742245877</v>
      </c>
      <c r="E37">
        <f t="shared" si="8"/>
        <v>1.8778403817999889E-2</v>
      </c>
      <c r="F37">
        <v>2.0097313166849599E-2</v>
      </c>
      <c r="G37">
        <v>3429.2009424984999</v>
      </c>
      <c r="H37">
        <v>28115.453279313999</v>
      </c>
      <c r="I37">
        <f t="shared" si="2"/>
        <v>24686.252336815498</v>
      </c>
      <c r="J37">
        <v>7.535051868</v>
      </c>
      <c r="K37">
        <v>7.9728540169213096</v>
      </c>
      <c r="L37">
        <v>106.82739523333299</v>
      </c>
      <c r="M37">
        <f t="shared" si="7"/>
        <v>4.6712144033085155</v>
      </c>
      <c r="N37">
        <f t="shared" si="4"/>
        <v>2.00973131668496</v>
      </c>
      <c r="O37">
        <f t="shared" si="5"/>
        <v>-1.0478715509964664</v>
      </c>
      <c r="P37">
        <f t="shared" si="6"/>
        <v>12.245604256699139</v>
      </c>
      <c r="Q37">
        <f t="shared" si="3"/>
        <v>7.9728540169213096</v>
      </c>
    </row>
    <row r="38" spans="1:17" x14ac:dyDescent="0.25">
      <c r="A38" s="1">
        <v>39873</v>
      </c>
      <c r="B38">
        <v>2009</v>
      </c>
      <c r="C38">
        <v>1</v>
      </c>
      <c r="D38">
        <v>1.3066773843279884</v>
      </c>
      <c r="E38">
        <f t="shared" si="8"/>
        <v>9.5808529739405124E-4</v>
      </c>
      <c r="F38">
        <v>-4.1971693640399503E-4</v>
      </c>
      <c r="G38">
        <v>3387.2226499097001</v>
      </c>
      <c r="H38">
        <v>27879.182924525001</v>
      </c>
      <c r="I38">
        <f t="shared" si="2"/>
        <v>24491.9602746153</v>
      </c>
      <c r="J38">
        <v>8.5608099589997995</v>
      </c>
      <c r="K38">
        <v>8.9331251569544907</v>
      </c>
      <c r="L38">
        <v>98.691259856065997</v>
      </c>
      <c r="M38">
        <f t="shared" si="7"/>
        <v>4.5919963898949758</v>
      </c>
      <c r="N38">
        <f t="shared" si="4"/>
        <v>-4.1971693640399502E-2</v>
      </c>
      <c r="O38">
        <f t="shared" si="5"/>
        <v>-0.79015914881702154</v>
      </c>
      <c r="P38">
        <f t="shared" si="6"/>
        <v>4.3238029153451762</v>
      </c>
      <c r="Q38">
        <f t="shared" si="3"/>
        <v>8.9331251569544907</v>
      </c>
    </row>
    <row r="39" spans="1:17" x14ac:dyDescent="0.25">
      <c r="A39" s="1">
        <v>39965</v>
      </c>
      <c r="B39">
        <v>2009</v>
      </c>
      <c r="C39">
        <v>2</v>
      </c>
      <c r="D39">
        <v>1.3035831591455633</v>
      </c>
      <c r="E39">
        <f t="shared" si="8"/>
        <v>-2.3680100532361692E-3</v>
      </c>
      <c r="F39">
        <v>-1.6755801425521501E-3</v>
      </c>
      <c r="G39">
        <v>3489.9343090530001</v>
      </c>
      <c r="H39">
        <v>27710.278193626</v>
      </c>
      <c r="I39">
        <f t="shared" si="2"/>
        <v>24220.343884572998</v>
      </c>
      <c r="J39">
        <v>10.2454351519371</v>
      </c>
      <c r="K39">
        <v>9.8924420935352302</v>
      </c>
      <c r="L39">
        <v>95.405262533672001</v>
      </c>
      <c r="M39">
        <f t="shared" si="7"/>
        <v>4.5581337397595787</v>
      </c>
      <c r="N39">
        <f t="shared" si="4"/>
        <v>-0.16755801425521499</v>
      </c>
      <c r="O39">
        <f t="shared" si="5"/>
        <v>-1.115197524421434</v>
      </c>
      <c r="P39">
        <f t="shared" si="6"/>
        <v>0.93753790180546304</v>
      </c>
      <c r="Q39">
        <f t="shared" si="3"/>
        <v>9.8924420935352302</v>
      </c>
    </row>
    <row r="40" spans="1:17" x14ac:dyDescent="0.25">
      <c r="A40" s="1">
        <v>40057</v>
      </c>
      <c r="B40">
        <v>2009</v>
      </c>
      <c r="C40">
        <v>3</v>
      </c>
      <c r="D40">
        <v>1.2931662530911698</v>
      </c>
      <c r="E40">
        <f t="shared" si="8"/>
        <v>-7.9909793106113236E-3</v>
      </c>
      <c r="F40">
        <v>-7.9313833505339406E-3</v>
      </c>
      <c r="G40">
        <v>3561.1270268395001</v>
      </c>
      <c r="H40">
        <v>28020.590266284002</v>
      </c>
      <c r="I40">
        <f t="shared" si="2"/>
        <v>24459.4632394445</v>
      </c>
      <c r="J40">
        <v>10.582882960679333</v>
      </c>
      <c r="K40">
        <v>10.1718162011665</v>
      </c>
      <c r="L40">
        <v>95.620053829100698</v>
      </c>
      <c r="M40">
        <f t="shared" si="7"/>
        <v>4.5603825661459343</v>
      </c>
      <c r="N40">
        <f t="shared" si="4"/>
        <v>-0.79313833505339404</v>
      </c>
      <c r="O40">
        <f t="shared" si="5"/>
        <v>0.98242492002340054</v>
      </c>
      <c r="P40">
        <f t="shared" si="6"/>
        <v>1.1624205404410226</v>
      </c>
      <c r="Q40">
        <f t="shared" si="3"/>
        <v>10.1718162011665</v>
      </c>
    </row>
    <row r="41" spans="1:17" x14ac:dyDescent="0.25">
      <c r="A41" s="1">
        <v>40148</v>
      </c>
      <c r="B41">
        <v>2009</v>
      </c>
      <c r="C41">
        <v>4</v>
      </c>
      <c r="D41">
        <v>1.2901471505614692</v>
      </c>
      <c r="E41">
        <f t="shared" si="8"/>
        <v>-2.3346592307708081E-3</v>
      </c>
      <c r="F41">
        <v>-1.0497390041816399E-3</v>
      </c>
      <c r="G41">
        <v>3623.9468052275001</v>
      </c>
      <c r="H41">
        <v>28376.483549222001</v>
      </c>
      <c r="I41">
        <f t="shared" si="2"/>
        <v>24752.5367439945</v>
      </c>
      <c r="J41">
        <v>9.151460638328567</v>
      </c>
      <c r="K41">
        <v>9.5606803236226696</v>
      </c>
      <c r="L41">
        <v>93.229804839139703</v>
      </c>
      <c r="M41">
        <f t="shared" si="7"/>
        <v>4.5350674649795817</v>
      </c>
      <c r="N41">
        <f t="shared" si="4"/>
        <v>-0.10497390041816398</v>
      </c>
      <c r="O41">
        <f t="shared" si="5"/>
        <v>1.1910792872809566</v>
      </c>
      <c r="P41">
        <f t="shared" si="6"/>
        <v>-1.3690895761942379</v>
      </c>
      <c r="Q41">
        <f t="shared" si="3"/>
        <v>9.5606803236226696</v>
      </c>
    </row>
    <row r="42" spans="1:17" x14ac:dyDescent="0.25">
      <c r="A42" s="1">
        <v>40238</v>
      </c>
      <c r="B42">
        <v>2010</v>
      </c>
      <c r="C42">
        <v>1</v>
      </c>
      <c r="D42">
        <v>1.2995958534309888</v>
      </c>
      <c r="E42">
        <f t="shared" si="8"/>
        <v>7.3237404472874523E-3</v>
      </c>
      <c r="F42">
        <v>4.6828781660551103E-3</v>
      </c>
      <c r="G42">
        <v>3548.8815569787998</v>
      </c>
      <c r="H42">
        <v>28471.023403276002</v>
      </c>
      <c r="I42">
        <f t="shared" si="2"/>
        <v>24922.141846297203</v>
      </c>
      <c r="J42">
        <v>8.8051992137125001</v>
      </c>
      <c r="K42">
        <v>9.1080578969389094</v>
      </c>
      <c r="L42">
        <v>92.442857770408295</v>
      </c>
      <c r="M42">
        <f t="shared" si="7"/>
        <v>4.5265906997964374</v>
      </c>
      <c r="N42">
        <f t="shared" si="4"/>
        <v>0.46828781660551105</v>
      </c>
      <c r="O42">
        <f t="shared" si="5"/>
        <v>0.6828660644864889</v>
      </c>
      <c r="P42">
        <f t="shared" si="6"/>
        <v>-2.2167660945086709</v>
      </c>
      <c r="Q42">
        <f t="shared" si="3"/>
        <v>9.1080578969389094</v>
      </c>
    </row>
    <row r="43" spans="1:17" x14ac:dyDescent="0.25">
      <c r="A43" s="1">
        <v>40330</v>
      </c>
      <c r="B43">
        <v>2010</v>
      </c>
      <c r="C43">
        <v>2</v>
      </c>
      <c r="D43">
        <v>1.3039304364875159</v>
      </c>
      <c r="E43">
        <f t="shared" si="8"/>
        <v>3.3353315533315442E-3</v>
      </c>
      <c r="F43">
        <v>4.1426840063277202E-3</v>
      </c>
      <c r="G43">
        <v>3624.6715764497999</v>
      </c>
      <c r="H43">
        <v>29442.511448320001</v>
      </c>
      <c r="I43">
        <f t="shared" si="2"/>
        <v>25817.839871870201</v>
      </c>
      <c r="J43">
        <v>8.8599496087996013</v>
      </c>
      <c r="K43">
        <v>8.5349493332869795</v>
      </c>
      <c r="L43">
        <v>93.400383127469695</v>
      </c>
      <c r="M43">
        <f t="shared" si="7"/>
        <v>4.5368954472335536</v>
      </c>
      <c r="N43">
        <f t="shared" si="4"/>
        <v>0.41426840063277204</v>
      </c>
      <c r="O43">
        <f t="shared" si="5"/>
        <v>3.5309081761544974</v>
      </c>
      <c r="P43">
        <f t="shared" si="6"/>
        <v>-1.1862913507970418</v>
      </c>
      <c r="Q43">
        <f t="shared" si="3"/>
        <v>8.5349493332869795</v>
      </c>
    </row>
    <row r="44" spans="1:17" x14ac:dyDescent="0.25">
      <c r="A44" s="1">
        <v>40422</v>
      </c>
      <c r="B44">
        <v>2010</v>
      </c>
      <c r="C44">
        <v>3</v>
      </c>
      <c r="D44">
        <v>1.3091121355891266</v>
      </c>
      <c r="E44">
        <f t="shared" si="8"/>
        <v>3.9739076231466441E-3</v>
      </c>
      <c r="F44">
        <v>4.9072939597226703E-3</v>
      </c>
      <c r="G44">
        <v>3707.0813458358002</v>
      </c>
      <c r="H44">
        <v>30132.251460612999</v>
      </c>
      <c r="I44">
        <f t="shared" si="2"/>
        <v>26425.1701147772</v>
      </c>
      <c r="J44">
        <v>8.3573408158837328</v>
      </c>
      <c r="K44">
        <v>8.0520391182343598</v>
      </c>
      <c r="L44">
        <v>91.116655104198998</v>
      </c>
      <c r="M44">
        <f t="shared" si="7"/>
        <v>4.5121406097754955</v>
      </c>
      <c r="N44">
        <f t="shared" si="4"/>
        <v>0.49072939597226706</v>
      </c>
      <c r="O44">
        <f t="shared" si="5"/>
        <v>2.3251248505151323</v>
      </c>
      <c r="P44">
        <f t="shared" si="6"/>
        <v>-3.6617750966028595</v>
      </c>
      <c r="Q44">
        <f t="shared" si="3"/>
        <v>8.0520391182343598</v>
      </c>
    </row>
    <row r="45" spans="1:17" x14ac:dyDescent="0.25">
      <c r="A45" s="1">
        <v>40513</v>
      </c>
      <c r="B45">
        <v>2010</v>
      </c>
      <c r="C45">
        <v>4</v>
      </c>
      <c r="D45">
        <v>1.3047315400752955</v>
      </c>
      <c r="E45">
        <f t="shared" si="8"/>
        <v>-3.3462339815983899E-3</v>
      </c>
      <c r="F45">
        <v>-2.0567625621842E-3</v>
      </c>
      <c r="G45">
        <v>3580.4719731106002</v>
      </c>
      <c r="H45">
        <v>30509.595042754001</v>
      </c>
      <c r="I45">
        <f t="shared" si="2"/>
        <v>26929.1230696434</v>
      </c>
      <c r="J45">
        <v>7.4166253449220996</v>
      </c>
      <c r="K45">
        <v>7.7373495251557198</v>
      </c>
      <c r="L45">
        <v>88.462575039108302</v>
      </c>
      <c r="M45">
        <f t="shared" si="7"/>
        <v>4.4825795816605041</v>
      </c>
      <c r="N45">
        <f t="shared" si="4"/>
        <v>-0.20567625621842001</v>
      </c>
      <c r="O45">
        <f t="shared" si="5"/>
        <v>1.8891373586892715</v>
      </c>
      <c r="P45">
        <f t="shared" si="6"/>
        <v>-6.6178779081019989</v>
      </c>
      <c r="Q45">
        <f t="shared" si="3"/>
        <v>7.7373495251557198</v>
      </c>
    </row>
    <row r="46" spans="1:17" x14ac:dyDescent="0.25">
      <c r="A46" s="1">
        <v>40603</v>
      </c>
      <c r="B46">
        <v>2011</v>
      </c>
      <c r="C46">
        <v>1</v>
      </c>
      <c r="D46">
        <v>1.3103932010557986</v>
      </c>
      <c r="E46">
        <f t="shared" si="8"/>
        <v>4.3393302044161253E-3</v>
      </c>
      <c r="F46">
        <v>1.03940583625623E-3</v>
      </c>
      <c r="G46">
        <v>3434.8575307903002</v>
      </c>
      <c r="H46">
        <v>30891.381161215999</v>
      </c>
      <c r="I46">
        <f t="shared" si="2"/>
        <v>27456.523630425698</v>
      </c>
      <c r="J46">
        <v>7.477549213859767</v>
      </c>
      <c r="K46">
        <v>7.7266500638995002</v>
      </c>
      <c r="L46">
        <v>90.940553139494199</v>
      </c>
      <c r="M46">
        <f t="shared" si="7"/>
        <v>4.5102060308447642</v>
      </c>
      <c r="N46">
        <f t="shared" si="4"/>
        <v>0.103940583625623</v>
      </c>
      <c r="O46">
        <f t="shared" si="5"/>
        <v>1.9395451776895236</v>
      </c>
      <c r="P46">
        <f t="shared" si="6"/>
        <v>-3.8552329896759829</v>
      </c>
      <c r="Q46">
        <f t="shared" si="3"/>
        <v>7.7266500638995002</v>
      </c>
    </row>
    <row r="47" spans="1:17" x14ac:dyDescent="0.25">
      <c r="A47" s="1">
        <v>40695</v>
      </c>
      <c r="B47">
        <v>2011</v>
      </c>
      <c r="C47">
        <v>2</v>
      </c>
      <c r="D47">
        <v>1.3156304016865412</v>
      </c>
      <c r="E47">
        <f t="shared" si="8"/>
        <v>3.9966634644645893E-3</v>
      </c>
      <c r="F47">
        <v>4.6590477200496401E-3</v>
      </c>
      <c r="G47">
        <v>3460.0115982033999</v>
      </c>
      <c r="H47">
        <v>31321.301648048</v>
      </c>
      <c r="I47">
        <f t="shared" si="2"/>
        <v>27861.2900498446</v>
      </c>
      <c r="J47">
        <v>7.2427102363779001</v>
      </c>
      <c r="K47">
        <v>6.9571776985467997</v>
      </c>
      <c r="L47">
        <v>90.9424146352316</v>
      </c>
      <c r="M47">
        <f t="shared" si="7"/>
        <v>4.510226500004249</v>
      </c>
      <c r="N47">
        <f t="shared" si="4"/>
        <v>0.465904772004964</v>
      </c>
      <c r="O47">
        <f t="shared" si="5"/>
        <v>1.4634477267353019</v>
      </c>
      <c r="P47">
        <f t="shared" si="6"/>
        <v>-3.8531860737275103</v>
      </c>
      <c r="Q47">
        <f t="shared" si="3"/>
        <v>6.9571776985467997</v>
      </c>
    </row>
    <row r="48" spans="1:17" x14ac:dyDescent="0.25">
      <c r="A48" s="1">
        <v>40787</v>
      </c>
      <c r="B48">
        <v>2011</v>
      </c>
      <c r="C48">
        <v>3</v>
      </c>
      <c r="D48">
        <v>1.3191410865169564</v>
      </c>
      <c r="E48">
        <f t="shared" si="8"/>
        <v>2.6684430717887064E-3</v>
      </c>
      <c r="F48">
        <v>4.5417059865029401E-3</v>
      </c>
      <c r="G48">
        <v>3328.6828538772002</v>
      </c>
      <c r="H48">
        <v>31435.065728832</v>
      </c>
      <c r="I48">
        <f t="shared" si="2"/>
        <v>28106.382874954801</v>
      </c>
      <c r="J48">
        <v>7.5647999826606993</v>
      </c>
      <c r="K48">
        <v>7.3782413208492699</v>
      </c>
      <c r="L48">
        <v>91.136503424909606</v>
      </c>
      <c r="M48">
        <f t="shared" si="7"/>
        <v>4.5123584202205844</v>
      </c>
      <c r="N48">
        <f t="shared" si="4"/>
        <v>0.45417059865029402</v>
      </c>
      <c r="O48">
        <f t="shared" si="5"/>
        <v>0.87584271082463017</v>
      </c>
      <c r="P48">
        <f t="shared" si="6"/>
        <v>-3.6399940520939644</v>
      </c>
      <c r="Q48">
        <f t="shared" si="3"/>
        <v>7.3782413208492699</v>
      </c>
    </row>
    <row r="49" spans="1:17" x14ac:dyDescent="0.25">
      <c r="A49" s="1">
        <v>40878</v>
      </c>
      <c r="B49">
        <v>2011</v>
      </c>
      <c r="C49">
        <v>4</v>
      </c>
      <c r="D49">
        <v>1.3279516383340557</v>
      </c>
      <c r="E49">
        <f t="shared" si="8"/>
        <v>6.6790064437782792E-3</v>
      </c>
      <c r="F49">
        <v>7.3555383346773397E-3</v>
      </c>
      <c r="G49">
        <v>3512.3214866918001</v>
      </c>
      <c r="H49">
        <v>32044.542408668</v>
      </c>
      <c r="I49">
        <f t="shared" si="2"/>
        <v>28532.220921976201</v>
      </c>
      <c r="J49">
        <v>7.1944046645735327</v>
      </c>
      <c r="K49">
        <v>7.4002837845340697</v>
      </c>
      <c r="L49">
        <v>95.324461766536103</v>
      </c>
      <c r="M49">
        <f t="shared" si="7"/>
        <v>4.557286459428564</v>
      </c>
      <c r="N49">
        <f t="shared" si="4"/>
        <v>0.73555383346773395</v>
      </c>
      <c r="O49">
        <f t="shared" si="5"/>
        <v>1.5037308219986805</v>
      </c>
      <c r="P49">
        <f t="shared" si="6"/>
        <v>0.85280986870399644</v>
      </c>
      <c r="Q49">
        <f t="shared" si="3"/>
        <v>7.4002837845340697</v>
      </c>
    </row>
    <row r="50" spans="1:17" x14ac:dyDescent="0.25">
      <c r="A50" s="1">
        <v>40969</v>
      </c>
      <c r="B50">
        <v>2012</v>
      </c>
      <c r="C50">
        <v>1</v>
      </c>
      <c r="D50">
        <v>1.3430457224229659</v>
      </c>
      <c r="E50">
        <f t="shared" si="8"/>
        <v>1.1366441106128056E-2</v>
      </c>
      <c r="F50">
        <v>8.0196999138769896E-3</v>
      </c>
      <c r="G50">
        <v>3546.9774285397002</v>
      </c>
      <c r="H50">
        <v>32597.068701046999</v>
      </c>
      <c r="I50">
        <f t="shared" si="2"/>
        <v>29050.091272507299</v>
      </c>
      <c r="J50">
        <v>6.7265304588013999</v>
      </c>
      <c r="K50">
        <v>6.9396054947579904</v>
      </c>
      <c r="L50">
        <v>91.243175022917399</v>
      </c>
      <c r="M50">
        <f t="shared" si="7"/>
        <v>4.5135281953959714</v>
      </c>
      <c r="N50">
        <f t="shared" si="4"/>
        <v>0.80196999138769898</v>
      </c>
      <c r="O50">
        <f t="shared" si="5"/>
        <v>1.7987617863475496</v>
      </c>
      <c r="P50">
        <f t="shared" si="6"/>
        <v>-3.5230165345552678</v>
      </c>
      <c r="Q50">
        <f t="shared" si="3"/>
        <v>6.9396054947579904</v>
      </c>
    </row>
    <row r="51" spans="1:17" x14ac:dyDescent="0.25">
      <c r="A51" s="1">
        <v>41061</v>
      </c>
      <c r="B51">
        <v>2012</v>
      </c>
      <c r="C51">
        <v>2</v>
      </c>
      <c r="D51">
        <v>1.3475180734448229</v>
      </c>
      <c r="E51">
        <f t="shared" si="8"/>
        <v>3.33000652709603E-3</v>
      </c>
      <c r="F51">
        <v>4.0902530134499801E-3</v>
      </c>
      <c r="G51">
        <v>3568.6923666745001</v>
      </c>
      <c r="H51">
        <v>33088.895883858</v>
      </c>
      <c r="I51">
        <f t="shared" si="2"/>
        <v>29520.203517183501</v>
      </c>
      <c r="J51">
        <v>6.8289352896803663</v>
      </c>
      <c r="K51">
        <v>6.57886328900174</v>
      </c>
      <c r="L51">
        <v>91.239735011557897</v>
      </c>
      <c r="M51">
        <f t="shared" si="7"/>
        <v>4.5134904931107629</v>
      </c>
      <c r="N51">
        <f t="shared" si="4"/>
        <v>0.40902530134499804</v>
      </c>
      <c r="O51">
        <f t="shared" si="5"/>
        <v>1.6053268718305174</v>
      </c>
      <c r="P51">
        <f t="shared" si="6"/>
        <v>-3.5267867630761174</v>
      </c>
      <c r="Q51">
        <f t="shared" si="3"/>
        <v>6.57886328900174</v>
      </c>
    </row>
    <row r="52" spans="1:17" x14ac:dyDescent="0.25">
      <c r="A52" s="1">
        <v>41153</v>
      </c>
      <c r="B52">
        <v>2012</v>
      </c>
      <c r="C52">
        <v>3</v>
      </c>
      <c r="D52">
        <v>1.3484057726320844</v>
      </c>
      <c r="E52">
        <f t="shared" si="8"/>
        <v>6.5876607130932463E-4</v>
      </c>
      <c r="F52">
        <v>2.8825953845284902E-3</v>
      </c>
      <c r="G52">
        <v>3540.2730489262999</v>
      </c>
      <c r="H52">
        <v>33294.302939444999</v>
      </c>
      <c r="I52">
        <f t="shared" si="2"/>
        <v>29754.029890518697</v>
      </c>
      <c r="J52">
        <v>6.5932304397432331</v>
      </c>
      <c r="K52">
        <v>6.4857636373174303</v>
      </c>
      <c r="L52">
        <v>88.637001040298998</v>
      </c>
      <c r="M52">
        <f t="shared" si="7"/>
        <v>4.4845493893975057</v>
      </c>
      <c r="N52">
        <f t="shared" si="4"/>
        <v>0.28825953845284902</v>
      </c>
      <c r="O52">
        <f t="shared" si="5"/>
        <v>0.78896874007539708</v>
      </c>
      <c r="P52">
        <f t="shared" si="6"/>
        <v>-6.4208971344018373</v>
      </c>
      <c r="Q52">
        <f t="shared" si="3"/>
        <v>6.4857636373174303</v>
      </c>
    </row>
    <row r="53" spans="1:17" x14ac:dyDescent="0.25">
      <c r="A53" s="1">
        <v>41244</v>
      </c>
      <c r="B53">
        <v>2012</v>
      </c>
      <c r="C53">
        <v>4</v>
      </c>
      <c r="D53">
        <v>1.3524383921476482</v>
      </c>
      <c r="E53">
        <f t="shared" si="8"/>
        <v>2.9906572616431593E-3</v>
      </c>
      <c r="F53">
        <v>2.9934725264931499E-3</v>
      </c>
      <c r="G53">
        <v>3616.8598892863001</v>
      </c>
      <c r="H53">
        <v>33533.484730315002</v>
      </c>
      <c r="I53">
        <f t="shared" si="2"/>
        <v>29916.624841028701</v>
      </c>
      <c r="J53">
        <v>6.426437692641966</v>
      </c>
      <c r="K53">
        <v>6.5698994172223699</v>
      </c>
      <c r="L53">
        <v>87.989769112070405</v>
      </c>
      <c r="M53">
        <f t="shared" si="7"/>
        <v>4.4772205476293694</v>
      </c>
      <c r="N53">
        <f t="shared" si="4"/>
        <v>0.299347252649315</v>
      </c>
      <c r="O53">
        <f t="shared" si="5"/>
        <v>0.54497593050431059</v>
      </c>
      <c r="P53">
        <f t="shared" si="6"/>
        <v>-7.153781311215468</v>
      </c>
      <c r="Q53">
        <f t="shared" si="3"/>
        <v>6.5698994172223699</v>
      </c>
    </row>
    <row r="54" spans="1:17" x14ac:dyDescent="0.25">
      <c r="A54" s="1">
        <v>41334</v>
      </c>
      <c r="B54">
        <v>2013</v>
      </c>
      <c r="C54">
        <v>1</v>
      </c>
      <c r="D54">
        <v>1.3574004895091629</v>
      </c>
      <c r="E54">
        <f t="shared" si="8"/>
        <v>3.6690006660007324E-3</v>
      </c>
      <c r="F54">
        <v>8.51012429897524E-4</v>
      </c>
      <c r="G54">
        <v>3709.1013815132001</v>
      </c>
      <c r="H54">
        <v>33923.654215444003</v>
      </c>
      <c r="I54">
        <f t="shared" si="2"/>
        <v>30214.552833930804</v>
      </c>
      <c r="J54">
        <v>6.3001401465585003</v>
      </c>
      <c r="K54">
        <v>6.4914983217564899</v>
      </c>
      <c r="L54">
        <v>87.293416532454501</v>
      </c>
      <c r="M54">
        <f t="shared" si="7"/>
        <v>4.4692750480025527</v>
      </c>
      <c r="N54">
        <f t="shared" si="4"/>
        <v>8.5101242989752399E-2</v>
      </c>
      <c r="O54">
        <f t="shared" si="5"/>
        <v>0.99093496034194672</v>
      </c>
      <c r="P54">
        <f t="shared" si="6"/>
        <v>-7.9483312738971357</v>
      </c>
      <c r="Q54">
        <f t="shared" si="3"/>
        <v>6.4914983217564899</v>
      </c>
    </row>
    <row r="55" spans="1:17" x14ac:dyDescent="0.25">
      <c r="A55" s="1">
        <v>41426</v>
      </c>
      <c r="B55">
        <v>2013</v>
      </c>
      <c r="C55">
        <v>2</v>
      </c>
      <c r="D55">
        <v>1.360110765671118</v>
      </c>
      <c r="E55">
        <f t="shared" si="8"/>
        <v>1.9966665570712028E-3</v>
      </c>
      <c r="F55">
        <v>2.4276859589936598E-3</v>
      </c>
      <c r="G55">
        <v>3707.9122843560999</v>
      </c>
      <c r="H55">
        <v>34447.553407025</v>
      </c>
      <c r="I55">
        <f t="shared" si="2"/>
        <v>30739.641122668902</v>
      </c>
      <c r="J55">
        <v>6.4469288054406322</v>
      </c>
      <c r="K55">
        <v>6.2116203280467301</v>
      </c>
      <c r="L55">
        <v>88.633912026344802</v>
      </c>
      <c r="M55">
        <f t="shared" si="7"/>
        <v>4.484514538626998</v>
      </c>
      <c r="N55">
        <f t="shared" si="4"/>
        <v>0.24276859589936597</v>
      </c>
      <c r="O55">
        <f t="shared" si="5"/>
        <v>1.7229373206909724</v>
      </c>
      <c r="P55">
        <f t="shared" si="6"/>
        <v>-6.4243822114526061</v>
      </c>
      <c r="Q55">
        <f t="shared" si="3"/>
        <v>6.2116203280467301</v>
      </c>
    </row>
    <row r="56" spans="1:17" x14ac:dyDescent="0.25">
      <c r="A56" s="1">
        <v>41518</v>
      </c>
      <c r="B56">
        <v>2013</v>
      </c>
      <c r="C56">
        <v>3</v>
      </c>
      <c r="D56">
        <v>1.3655539221529676</v>
      </c>
      <c r="E56">
        <f t="shared" si="8"/>
        <v>4.0019949986673797E-3</v>
      </c>
      <c r="F56">
        <v>6.61176063734691E-3</v>
      </c>
      <c r="G56">
        <v>3886.2083569807</v>
      </c>
      <c r="H56">
        <v>34741.923488348999</v>
      </c>
      <c r="I56">
        <f t="shared" si="2"/>
        <v>30855.715131368299</v>
      </c>
      <c r="J56">
        <v>5.8642037560489335</v>
      </c>
      <c r="K56">
        <v>5.7714875731785202</v>
      </c>
      <c r="L56">
        <v>91.425537261750705</v>
      </c>
      <c r="M56">
        <f t="shared" si="7"/>
        <v>4.5155248405481281</v>
      </c>
      <c r="N56">
        <f t="shared" si="4"/>
        <v>0.66117606373469096</v>
      </c>
      <c r="O56">
        <f t="shared" si="5"/>
        <v>0.37689252294049291</v>
      </c>
      <c r="P56">
        <f t="shared" si="6"/>
        <v>-3.3233520193395982</v>
      </c>
      <c r="Q56">
        <f t="shared" si="3"/>
        <v>5.7714875731785202</v>
      </c>
    </row>
    <row r="57" spans="1:17" x14ac:dyDescent="0.25">
      <c r="A57" s="1">
        <v>41609</v>
      </c>
      <c r="B57">
        <v>2013</v>
      </c>
      <c r="C57">
        <v>4</v>
      </c>
      <c r="D57">
        <v>1.3783261267448206</v>
      </c>
      <c r="E57">
        <f t="shared" si="8"/>
        <v>9.3531309050880473E-3</v>
      </c>
      <c r="F57">
        <v>9.0759151139538103E-3</v>
      </c>
      <c r="G57">
        <v>3843.3489581895001</v>
      </c>
      <c r="H57">
        <v>34815.457926529001</v>
      </c>
      <c r="I57">
        <f t="shared" si="2"/>
        <v>30972.1089683395</v>
      </c>
      <c r="J57">
        <v>5.8664110899034005</v>
      </c>
      <c r="K57">
        <v>6.0056975656135396</v>
      </c>
      <c r="L57">
        <v>92.716514007735995</v>
      </c>
      <c r="M57">
        <f t="shared" si="7"/>
        <v>4.5295466013417096</v>
      </c>
      <c r="N57">
        <f t="shared" si="4"/>
        <v>0.90759151139538108</v>
      </c>
      <c r="O57">
        <f t="shared" si="5"/>
        <v>0.37651001362486891</v>
      </c>
      <c r="P57">
        <f t="shared" si="6"/>
        <v>-1.9211759399814454</v>
      </c>
      <c r="Q57">
        <f t="shared" si="3"/>
        <v>6.0056975656135396</v>
      </c>
    </row>
    <row r="58" spans="1:17" x14ac:dyDescent="0.25">
      <c r="A58" s="1">
        <v>41699</v>
      </c>
      <c r="B58">
        <v>2014</v>
      </c>
      <c r="C58">
        <v>1</v>
      </c>
      <c r="D58">
        <v>1.395857159664968</v>
      </c>
      <c r="E58">
        <f t="shared" si="8"/>
        <v>1.2719074665986652E-2</v>
      </c>
      <c r="F58">
        <v>9.9959008630467507E-3</v>
      </c>
      <c r="G58">
        <v>3901.0932364577002</v>
      </c>
      <c r="H58">
        <v>34867.281510841</v>
      </c>
      <c r="I58">
        <f t="shared" si="2"/>
        <v>30966.188274383298</v>
      </c>
      <c r="J58">
        <v>6.3041884920124671</v>
      </c>
      <c r="K58">
        <v>6.4991155586149398</v>
      </c>
      <c r="L58">
        <v>97.564550036871196</v>
      </c>
      <c r="M58">
        <f t="shared" si="7"/>
        <v>4.5805142106044991</v>
      </c>
      <c r="N58">
        <f t="shared" si="4"/>
        <v>0.99959008630467505</v>
      </c>
      <c r="O58">
        <f t="shared" si="5"/>
        <v>-1.9118039202905279E-2</v>
      </c>
      <c r="P58">
        <f t="shared" si="6"/>
        <v>3.1755849862975083</v>
      </c>
      <c r="Q58">
        <f t="shared" si="3"/>
        <v>6.4991155586149398</v>
      </c>
    </row>
    <row r="59" spans="1:17" x14ac:dyDescent="0.25">
      <c r="A59" s="1">
        <v>41791</v>
      </c>
      <c r="B59">
        <v>2014</v>
      </c>
      <c r="C59">
        <v>2</v>
      </c>
      <c r="D59">
        <v>1.4178040019966662</v>
      </c>
      <c r="E59">
        <f t="shared" si="8"/>
        <v>1.5722842541399995E-2</v>
      </c>
      <c r="F59">
        <v>1.59494637131555E-2</v>
      </c>
      <c r="G59">
        <v>3927.8638216027002</v>
      </c>
      <c r="H59">
        <v>35030.990852039002</v>
      </c>
      <c r="I59">
        <f t="shared" si="2"/>
        <v>31103.127030436302</v>
      </c>
      <c r="J59">
        <v>6.3287406756116669</v>
      </c>
      <c r="K59">
        <v>6.1042519915901403</v>
      </c>
      <c r="L59">
        <v>97.396988490407693</v>
      </c>
      <c r="M59">
        <f t="shared" si="7"/>
        <v>4.5787952911808336</v>
      </c>
      <c r="N59">
        <f t="shared" si="4"/>
        <v>1.5949463713155501</v>
      </c>
      <c r="O59">
        <f t="shared" si="5"/>
        <v>0.44124533212793687</v>
      </c>
      <c r="P59">
        <f t="shared" si="6"/>
        <v>3.003693043930955</v>
      </c>
      <c r="Q59">
        <f t="shared" si="3"/>
        <v>6.1042519915901403</v>
      </c>
    </row>
    <row r="60" spans="1:17" x14ac:dyDescent="0.25">
      <c r="A60" s="1">
        <v>41883</v>
      </c>
      <c r="B60">
        <v>2014</v>
      </c>
      <c r="C60">
        <v>3</v>
      </c>
      <c r="D60">
        <v>1.4249053121585176</v>
      </c>
      <c r="E60">
        <f t="shared" si="8"/>
        <v>5.0086684420771466E-3</v>
      </c>
      <c r="F60">
        <v>7.6918157501374004E-3</v>
      </c>
      <c r="G60">
        <v>3835.4105797113002</v>
      </c>
      <c r="H60">
        <v>35002.257849733003</v>
      </c>
      <c r="I60">
        <f t="shared" si="2"/>
        <v>31166.847270021703</v>
      </c>
      <c r="J60">
        <v>6.7270498321467329</v>
      </c>
      <c r="K60">
        <v>6.5749873020752103</v>
      </c>
      <c r="L60">
        <v>99.806644660461203</v>
      </c>
      <c r="M60">
        <f t="shared" si="7"/>
        <v>4.6032347608652247</v>
      </c>
      <c r="N60">
        <f t="shared" si="4"/>
        <v>0.76918157501374007</v>
      </c>
      <c r="O60">
        <f t="shared" si="5"/>
        <v>0.20465806367262032</v>
      </c>
      <c r="P60">
        <f t="shared" si="6"/>
        <v>5.4476400123700586</v>
      </c>
      <c r="Q60">
        <f t="shared" si="3"/>
        <v>6.5749873020752103</v>
      </c>
    </row>
    <row r="61" spans="1:17" x14ac:dyDescent="0.25">
      <c r="A61" s="1">
        <v>41974</v>
      </c>
      <c r="B61">
        <v>2014</v>
      </c>
      <c r="C61">
        <v>4</v>
      </c>
      <c r="D61">
        <v>1.4430232022506277</v>
      </c>
      <c r="E61">
        <f t="shared" si="8"/>
        <v>1.2715153728119821E-2</v>
      </c>
      <c r="F61">
        <v>1.2832284005351999E-2</v>
      </c>
      <c r="G61">
        <v>3843.0948112356</v>
      </c>
      <c r="H61">
        <v>35405.813918164997</v>
      </c>
      <c r="I61">
        <f t="shared" si="2"/>
        <v>31562.719106929399</v>
      </c>
      <c r="J61">
        <v>6.3280450258504004</v>
      </c>
      <c r="K61">
        <v>6.5168780631668897</v>
      </c>
      <c r="L61">
        <v>97.760128064954799</v>
      </c>
      <c r="M61">
        <f t="shared" si="7"/>
        <v>4.5825168054158274</v>
      </c>
      <c r="N61">
        <f t="shared" si="4"/>
        <v>1.2832284005351999</v>
      </c>
      <c r="O61">
        <f t="shared" si="5"/>
        <v>1.2621706643409749</v>
      </c>
      <c r="P61">
        <f t="shared" si="6"/>
        <v>3.3758444674303334</v>
      </c>
      <c r="Q61">
        <f t="shared" si="3"/>
        <v>6.5168780631668897</v>
      </c>
    </row>
    <row r="62" spans="1:17" x14ac:dyDescent="0.25">
      <c r="A62" s="1">
        <v>42064</v>
      </c>
      <c r="B62">
        <v>2015</v>
      </c>
      <c r="C62">
        <v>1</v>
      </c>
      <c r="D62">
        <v>1.4638053247290423</v>
      </c>
      <c r="E62">
        <f t="shared" si="8"/>
        <v>1.4401793710594246E-2</v>
      </c>
      <c r="F62">
        <v>1.14262294593279E-2</v>
      </c>
      <c r="G62">
        <v>3943.1882798404999</v>
      </c>
      <c r="H62">
        <v>35499.530614345997</v>
      </c>
      <c r="I62">
        <f t="shared" si="2"/>
        <v>31556.342334505498</v>
      </c>
      <c r="J62">
        <v>6.2236060120074663</v>
      </c>
      <c r="K62">
        <v>6.4328286571934203</v>
      </c>
      <c r="L62">
        <v>96.930350858019906</v>
      </c>
      <c r="M62">
        <f t="shared" si="7"/>
        <v>4.5739926882031128</v>
      </c>
      <c r="N62">
        <f t="shared" si="4"/>
        <v>1.1426229459327899</v>
      </c>
      <c r="O62">
        <f t="shared" si="5"/>
        <v>-2.0205536330774616E-2</v>
      </c>
      <c r="P62">
        <f t="shared" si="6"/>
        <v>2.5234327461588713</v>
      </c>
      <c r="Q62">
        <f t="shared" si="3"/>
        <v>6.4328286571934203</v>
      </c>
    </row>
    <row r="63" spans="1:17" x14ac:dyDescent="0.25">
      <c r="A63" s="1">
        <v>42156</v>
      </c>
      <c r="B63">
        <v>2015</v>
      </c>
      <c r="C63">
        <v>2</v>
      </c>
      <c r="D63">
        <v>1.4809310352358409</v>
      </c>
      <c r="E63">
        <f t="shared" si="8"/>
        <v>1.1699445423160038E-2</v>
      </c>
      <c r="F63">
        <v>1.1597274886557899E-2</v>
      </c>
      <c r="G63">
        <v>3971.9429192694001</v>
      </c>
      <c r="H63">
        <v>35964.661281695</v>
      </c>
      <c r="I63">
        <f t="shared" si="2"/>
        <v>31992.718362425599</v>
      </c>
      <c r="J63">
        <v>6.5925248155500666</v>
      </c>
      <c r="K63">
        <v>6.3656700555897601</v>
      </c>
      <c r="L63">
        <v>94.017065387270094</v>
      </c>
      <c r="M63">
        <f t="shared" si="7"/>
        <v>4.5434763124654873</v>
      </c>
      <c r="N63">
        <f t="shared" si="4"/>
        <v>1.15972748865579</v>
      </c>
      <c r="O63">
        <f t="shared" si="5"/>
        <v>1.3733732081931178</v>
      </c>
      <c r="P63">
        <f t="shared" si="6"/>
        <v>-0.52820482760367327</v>
      </c>
      <c r="Q63">
        <f t="shared" si="3"/>
        <v>6.3656700555897601</v>
      </c>
    </row>
    <row r="64" spans="1:17" x14ac:dyDescent="0.25">
      <c r="A64" s="1">
        <v>42248</v>
      </c>
      <c r="B64">
        <v>2015</v>
      </c>
      <c r="C64">
        <v>3</v>
      </c>
      <c r="D64">
        <v>1.4933072122574551</v>
      </c>
      <c r="E64">
        <f t="shared" si="8"/>
        <v>8.3570245522224251E-3</v>
      </c>
      <c r="F64">
        <v>1.11433396553926E-2</v>
      </c>
      <c r="G64">
        <v>3640.4231583295</v>
      </c>
      <c r="H64">
        <v>35829.956806242997</v>
      </c>
      <c r="I64">
        <f t="shared" si="2"/>
        <v>32189.533647913497</v>
      </c>
      <c r="J64">
        <v>6.5980361783557342</v>
      </c>
      <c r="K64">
        <v>6.3790751593330697</v>
      </c>
      <c r="L64">
        <v>98.990509553600901</v>
      </c>
      <c r="M64">
        <f t="shared" si="7"/>
        <v>4.5950239824444896</v>
      </c>
      <c r="N64">
        <f t="shared" si="4"/>
        <v>1.1143339655392599</v>
      </c>
      <c r="O64">
        <f t="shared" si="5"/>
        <v>0.6133031990670913</v>
      </c>
      <c r="P64">
        <f t="shared" si="6"/>
        <v>4.6265621702965554</v>
      </c>
      <c r="Q64">
        <f t="shared" si="3"/>
        <v>6.3790751593330697</v>
      </c>
    </row>
    <row r="65" spans="1:17" x14ac:dyDescent="0.25">
      <c r="A65" s="1">
        <v>42339</v>
      </c>
      <c r="B65">
        <v>2015</v>
      </c>
      <c r="C65">
        <v>4</v>
      </c>
      <c r="D65">
        <v>1.5097843879344637</v>
      </c>
      <c r="E65">
        <f t="shared" si="8"/>
        <v>1.1034016002708258E-2</v>
      </c>
      <c r="F65">
        <v>1.17509470463181E-2</v>
      </c>
      <c r="G65">
        <v>3805.9266643226001</v>
      </c>
      <c r="H65">
        <v>36180.491623706002</v>
      </c>
      <c r="I65">
        <f t="shared" si="2"/>
        <v>32374.564959383402</v>
      </c>
      <c r="J65">
        <v>6.1634936445142001</v>
      </c>
      <c r="K65">
        <v>6.4085628089882798</v>
      </c>
      <c r="L65">
        <v>98.869882264380394</v>
      </c>
      <c r="M65">
        <f t="shared" si="7"/>
        <v>4.5938046650959565</v>
      </c>
      <c r="N65">
        <f t="shared" si="4"/>
        <v>1.1750947046318099</v>
      </c>
      <c r="O65">
        <f t="shared" si="5"/>
        <v>0.57317246589131976</v>
      </c>
      <c r="P65">
        <f t="shared" si="6"/>
        <v>4.5046304354432465</v>
      </c>
      <c r="Q65">
        <f t="shared" si="3"/>
        <v>6.4085628089882798</v>
      </c>
    </row>
    <row r="66" spans="1:17" x14ac:dyDescent="0.25">
      <c r="A66" s="1">
        <v>42430</v>
      </c>
      <c r="B66">
        <v>2016</v>
      </c>
      <c r="C66">
        <v>1</v>
      </c>
      <c r="D66">
        <v>1.5340604406877574</v>
      </c>
      <c r="E66">
        <f t="shared" si="8"/>
        <v>1.6079152061246216E-2</v>
      </c>
      <c r="F66">
        <v>1.26973327423224E-2</v>
      </c>
      <c r="G66">
        <v>3917.7787289570001</v>
      </c>
      <c r="H66">
        <v>36417.796589086996</v>
      </c>
      <c r="I66">
        <f t="shared" si="2"/>
        <v>32500.017860129996</v>
      </c>
      <c r="J66">
        <v>6.1513660510397008</v>
      </c>
      <c r="K66">
        <v>6.3646017741067196</v>
      </c>
      <c r="L66">
        <v>96.5433741083868</v>
      </c>
      <c r="M66">
        <f t="shared" ref="M66:M88" si="9">LN(L66)</f>
        <v>4.5699923799881477</v>
      </c>
      <c r="N66">
        <f t="shared" si="4"/>
        <v>1.26973327423224</v>
      </c>
      <c r="O66">
        <f t="shared" si="5"/>
        <v>0.38675564965880616</v>
      </c>
      <c r="P66">
        <f t="shared" si="6"/>
        <v>2.1234019246623603</v>
      </c>
      <c r="Q66">
        <f t="shared" si="3"/>
        <v>6.3646017741067196</v>
      </c>
    </row>
    <row r="67" spans="1:17" x14ac:dyDescent="0.25">
      <c r="A67" s="1">
        <v>42522</v>
      </c>
      <c r="B67">
        <v>2016</v>
      </c>
      <c r="C67">
        <v>2</v>
      </c>
      <c r="D67">
        <v>1.5463461776940843</v>
      </c>
      <c r="E67">
        <f t="shared" ref="E67:E88" si="10">(D67/D66-1)</f>
        <v>8.0086394776068826E-3</v>
      </c>
      <c r="F67">
        <v>7.7073627342884501E-3</v>
      </c>
      <c r="G67">
        <v>3798.5614482325</v>
      </c>
      <c r="H67">
        <v>36341.323412236998</v>
      </c>
      <c r="I67">
        <f t="shared" ref="I67:I87" si="11">H67-G67</f>
        <v>32542.761964004498</v>
      </c>
      <c r="J67">
        <v>6.8834760477864663</v>
      </c>
      <c r="K67">
        <v>6.66815349810856</v>
      </c>
      <c r="L67">
        <v>95.576521951996497</v>
      </c>
      <c r="M67">
        <f t="shared" si="9"/>
        <v>4.559927203619921</v>
      </c>
      <c r="N67">
        <f t="shared" si="4"/>
        <v>0.77073627342884499</v>
      </c>
      <c r="O67">
        <f t="shared" si="5"/>
        <v>0.1314338352185821</v>
      </c>
      <c r="P67">
        <f t="shared" ref="P67:P88" si="12">100*(M67-AVERAGE($M$6:$M$79))</f>
        <v>1.1168842878396923</v>
      </c>
      <c r="Q67">
        <f t="shared" ref="Q67:Q88" si="13">K67</f>
        <v>6.66815349810856</v>
      </c>
    </row>
    <row r="68" spans="1:17" x14ac:dyDescent="0.25">
      <c r="A68" s="1">
        <v>42614</v>
      </c>
      <c r="B68">
        <v>2016</v>
      </c>
      <c r="C68">
        <v>3</v>
      </c>
      <c r="D68">
        <v>1.5515020385079807</v>
      </c>
      <c r="E68">
        <f t="shared" si="10"/>
        <v>3.3342215916909446E-3</v>
      </c>
      <c r="F68">
        <v>6.1068096055473704E-3</v>
      </c>
      <c r="G68">
        <v>3649.2411223936001</v>
      </c>
      <c r="H68">
        <v>36473.353170362003</v>
      </c>
      <c r="I68">
        <f t="shared" si="11"/>
        <v>32824.112047968403</v>
      </c>
      <c r="J68">
        <v>7.1227561852406653</v>
      </c>
      <c r="K68">
        <v>6.8416604836274804</v>
      </c>
      <c r="L68">
        <v>93.297388907374994</v>
      </c>
      <c r="M68">
        <f t="shared" si="9"/>
        <v>4.5357921214742767</v>
      </c>
      <c r="N68">
        <f t="shared" ref="N68:N88" si="14">100*F68</f>
        <v>0.61068096055473708</v>
      </c>
      <c r="O68">
        <f t="shared" ref="O68:O87" si="15">100*LN(I68/I67)</f>
        <v>0.86083915027129354</v>
      </c>
      <c r="P68">
        <f t="shared" si="12"/>
        <v>-1.2966239267247381</v>
      </c>
      <c r="Q68">
        <f t="shared" si="13"/>
        <v>6.8416604836274804</v>
      </c>
    </row>
    <row r="69" spans="1:17" x14ac:dyDescent="0.25">
      <c r="A69" s="1">
        <v>42705</v>
      </c>
      <c r="B69">
        <v>2016</v>
      </c>
      <c r="C69">
        <v>4</v>
      </c>
      <c r="D69">
        <v>1.5556412733279057</v>
      </c>
      <c r="E69">
        <f t="shared" si="10"/>
        <v>2.6678887408395635E-3</v>
      </c>
      <c r="F69">
        <v>3.7155102857183899E-3</v>
      </c>
      <c r="G69">
        <v>3635.5571256578</v>
      </c>
      <c r="H69">
        <v>36568.861625161</v>
      </c>
      <c r="I69">
        <f t="shared" si="11"/>
        <v>32933.304499503203</v>
      </c>
      <c r="J69">
        <v>6.4282073469144336</v>
      </c>
      <c r="K69">
        <v>6.7226261524456401</v>
      </c>
      <c r="L69">
        <v>92.055555067855096</v>
      </c>
      <c r="M69">
        <f t="shared" si="9"/>
        <v>4.5223922542325052</v>
      </c>
      <c r="N69">
        <f t="shared" si="14"/>
        <v>0.37155102857183897</v>
      </c>
      <c r="O69">
        <f t="shared" si="15"/>
        <v>0.33210718312702725</v>
      </c>
      <c r="P69">
        <f t="shared" si="12"/>
        <v>-2.6366106509018827</v>
      </c>
      <c r="Q69">
        <f t="shared" si="13"/>
        <v>6.7226261524456401</v>
      </c>
    </row>
    <row r="70" spans="1:17" x14ac:dyDescent="0.25">
      <c r="A70" s="1">
        <v>42795</v>
      </c>
      <c r="B70">
        <v>2017</v>
      </c>
      <c r="C70">
        <v>1</v>
      </c>
      <c r="D70">
        <v>1.5686374810327575</v>
      </c>
      <c r="E70">
        <f t="shared" si="10"/>
        <v>8.3542445984667868E-3</v>
      </c>
      <c r="F70">
        <v>5.0302765304555902E-3</v>
      </c>
      <c r="G70">
        <v>3381.9745480320998</v>
      </c>
      <c r="H70">
        <v>36267.942637469001</v>
      </c>
      <c r="I70">
        <f t="shared" si="11"/>
        <v>32885.968089436901</v>
      </c>
      <c r="J70">
        <v>6.7269825566329331</v>
      </c>
      <c r="K70">
        <v>6.9266502179347897</v>
      </c>
      <c r="L70">
        <v>91.389197208910005</v>
      </c>
      <c r="M70">
        <f t="shared" si="9"/>
        <v>4.5151272790121331</v>
      </c>
      <c r="N70">
        <f t="shared" si="14"/>
        <v>0.50302765304555908</v>
      </c>
      <c r="O70">
        <f t="shared" si="15"/>
        <v>-0.14383756114479759</v>
      </c>
      <c r="P70">
        <f t="shared" si="12"/>
        <v>-3.3631081729390999</v>
      </c>
      <c r="Q70">
        <f t="shared" si="13"/>
        <v>6.9266502179347897</v>
      </c>
    </row>
    <row r="71" spans="1:17" x14ac:dyDescent="0.25">
      <c r="A71" s="1">
        <v>42887</v>
      </c>
      <c r="B71">
        <v>2017</v>
      </c>
      <c r="C71">
        <v>2</v>
      </c>
      <c r="D71">
        <v>1.5780534485042035</v>
      </c>
      <c r="E71">
        <f t="shared" si="10"/>
        <v>6.002640881210386E-3</v>
      </c>
      <c r="F71">
        <v>5.4576853682018799E-3</v>
      </c>
      <c r="G71">
        <v>3672.9311448603999</v>
      </c>
      <c r="H71">
        <v>36646.014370263001</v>
      </c>
      <c r="I71">
        <f t="shared" si="11"/>
        <v>32973.083225402603</v>
      </c>
      <c r="J71">
        <v>7.2389473739955337</v>
      </c>
      <c r="K71">
        <v>7.0455957745786302</v>
      </c>
      <c r="L71">
        <v>93.327247294415699</v>
      </c>
      <c r="M71">
        <f t="shared" si="9"/>
        <v>4.5361121048152029</v>
      </c>
      <c r="N71">
        <f t="shared" si="14"/>
        <v>0.545768536820188</v>
      </c>
      <c r="O71">
        <f t="shared" si="15"/>
        <v>0.26455038459905944</v>
      </c>
      <c r="P71">
        <f t="shared" si="12"/>
        <v>-1.2646255926321182</v>
      </c>
      <c r="Q71">
        <f t="shared" si="13"/>
        <v>7.0455957745786302</v>
      </c>
    </row>
    <row r="72" spans="1:17" x14ac:dyDescent="0.25">
      <c r="A72" s="1">
        <v>42979</v>
      </c>
      <c r="B72">
        <v>2017</v>
      </c>
      <c r="C72">
        <v>3</v>
      </c>
      <c r="D72">
        <v>1.5790852967144111</v>
      </c>
      <c r="E72">
        <f t="shared" si="10"/>
        <v>6.5387405679162569E-4</v>
      </c>
      <c r="F72">
        <v>3.3998896013831699E-3</v>
      </c>
      <c r="G72">
        <v>3847.9164576588</v>
      </c>
      <c r="H72">
        <v>37303.161047968999</v>
      </c>
      <c r="I72">
        <f t="shared" si="11"/>
        <v>33455.244590310198</v>
      </c>
      <c r="J72">
        <v>7.0398900481720332</v>
      </c>
      <c r="K72">
        <v>6.71562083791554</v>
      </c>
      <c r="L72">
        <v>92.0674882907918</v>
      </c>
      <c r="M72">
        <f t="shared" si="9"/>
        <v>4.5225218764974402</v>
      </c>
      <c r="N72">
        <f t="shared" si="14"/>
        <v>0.33998896013831698</v>
      </c>
      <c r="O72">
        <f t="shared" si="15"/>
        <v>1.4516994433408927</v>
      </c>
      <c r="P72">
        <f t="shared" si="12"/>
        <v>-2.6236484244083869</v>
      </c>
      <c r="Q72">
        <f t="shared" si="13"/>
        <v>6.71562083791554</v>
      </c>
    </row>
    <row r="73" spans="1:17" x14ac:dyDescent="0.25">
      <c r="A73" s="1">
        <v>43070</v>
      </c>
      <c r="B73">
        <v>2017</v>
      </c>
      <c r="C73">
        <v>4</v>
      </c>
      <c r="D73">
        <v>1.5832932040288152</v>
      </c>
      <c r="E73">
        <f t="shared" si="10"/>
        <v>2.6647751854567137E-3</v>
      </c>
      <c r="F73">
        <v>3.6062428680812999E-3</v>
      </c>
      <c r="G73">
        <v>3909.3062600241001</v>
      </c>
      <c r="H73">
        <v>37635.084191230002</v>
      </c>
      <c r="I73">
        <f t="shared" si="11"/>
        <v>33725.777931205899</v>
      </c>
      <c r="J73">
        <v>6.7337564432557997</v>
      </c>
      <c r="K73">
        <v>7.0458844417532296</v>
      </c>
      <c r="L73">
        <v>90.937886275095494</v>
      </c>
      <c r="M73">
        <f t="shared" si="9"/>
        <v>4.5101767050554349</v>
      </c>
      <c r="N73">
        <f t="shared" si="14"/>
        <v>0.36062428680812997</v>
      </c>
      <c r="O73">
        <f t="shared" si="15"/>
        <v>0.80539054957605871</v>
      </c>
      <c r="P73">
        <f t="shared" si="12"/>
        <v>-3.8581655686089178</v>
      </c>
      <c r="Q73">
        <f t="shared" si="13"/>
        <v>7.0458844417532296</v>
      </c>
    </row>
    <row r="74" spans="1:17" x14ac:dyDescent="0.25">
      <c r="A74" s="1">
        <v>43160</v>
      </c>
      <c r="B74">
        <v>2018</v>
      </c>
      <c r="C74">
        <v>1</v>
      </c>
      <c r="D74">
        <v>1.5933413240066487</v>
      </c>
      <c r="E74">
        <f t="shared" si="10"/>
        <v>6.3463418855491671E-3</v>
      </c>
      <c r="F74">
        <v>3.3050743651644198E-3</v>
      </c>
      <c r="G74">
        <v>4011.9800354365998</v>
      </c>
      <c r="H74">
        <v>38054.780222873</v>
      </c>
      <c r="I74">
        <f t="shared" si="11"/>
        <v>34042.800187436398</v>
      </c>
      <c r="J74">
        <v>7.0705260792088334</v>
      </c>
      <c r="K74">
        <v>7.2878528064016397</v>
      </c>
      <c r="L74">
        <v>88.525552552165294</v>
      </c>
      <c r="M74">
        <f t="shared" si="9"/>
        <v>4.4832912397425693</v>
      </c>
      <c r="N74">
        <f t="shared" si="14"/>
        <v>0.33050743651644199</v>
      </c>
      <c r="O74">
        <f t="shared" si="15"/>
        <v>0.93560932695536059</v>
      </c>
      <c r="P74">
        <f t="shared" si="12"/>
        <v>-6.5467120998954798</v>
      </c>
      <c r="Q74">
        <f t="shared" si="13"/>
        <v>7.2878528064016397</v>
      </c>
    </row>
    <row r="75" spans="1:17" x14ac:dyDescent="0.25">
      <c r="A75" s="1">
        <v>43252</v>
      </c>
      <c r="B75">
        <v>2018</v>
      </c>
      <c r="C75">
        <v>2</v>
      </c>
      <c r="D75">
        <v>1.6050484833394254</v>
      </c>
      <c r="E75">
        <f t="shared" si="10"/>
        <v>7.347552690931014E-3</v>
      </c>
      <c r="F75">
        <v>6.9168178314067599E-3</v>
      </c>
      <c r="G75">
        <v>3853.6351972194002</v>
      </c>
      <c r="H75">
        <v>38386.348677173999</v>
      </c>
      <c r="I75">
        <f t="shared" si="11"/>
        <v>34532.713479954597</v>
      </c>
      <c r="J75">
        <v>7.2963183123967994</v>
      </c>
      <c r="K75">
        <v>7.1243257767979697</v>
      </c>
      <c r="L75">
        <v>89.714648042540006</v>
      </c>
      <c r="M75">
        <f t="shared" si="9"/>
        <v>4.4966340560954627</v>
      </c>
      <c r="N75">
        <f t="shared" si="14"/>
        <v>0.69168178314067597</v>
      </c>
      <c r="O75">
        <f t="shared" si="15"/>
        <v>1.4288529576578752</v>
      </c>
      <c r="P75">
        <f t="shared" si="12"/>
        <v>-5.2124304646061326</v>
      </c>
      <c r="Q75">
        <f t="shared" si="13"/>
        <v>7.1243257767979697</v>
      </c>
    </row>
    <row r="76" spans="1:17" x14ac:dyDescent="0.25">
      <c r="A76" s="1">
        <v>43344</v>
      </c>
      <c r="B76">
        <v>2018</v>
      </c>
      <c r="C76">
        <v>3</v>
      </c>
      <c r="D76">
        <v>1.6114697407089988</v>
      </c>
      <c r="E76">
        <f t="shared" si="10"/>
        <v>4.0006625570672139E-3</v>
      </c>
      <c r="F76">
        <v>6.5929557486990803E-3</v>
      </c>
      <c r="G76">
        <v>3801.7599788285002</v>
      </c>
      <c r="H76">
        <v>38272.296156769997</v>
      </c>
      <c r="I76">
        <f t="shared" si="11"/>
        <v>34470.536177941496</v>
      </c>
      <c r="J76">
        <v>7.6809400285120333</v>
      </c>
      <c r="K76">
        <v>7.2910370343439403</v>
      </c>
      <c r="L76">
        <v>92.021779681124698</v>
      </c>
      <c r="M76">
        <f t="shared" si="9"/>
        <v>4.5220252846959736</v>
      </c>
      <c r="N76">
        <f t="shared" si="14"/>
        <v>0.65929557486990809</v>
      </c>
      <c r="O76">
        <f t="shared" si="15"/>
        <v>-0.18021562505962249</v>
      </c>
      <c r="P76">
        <f t="shared" si="12"/>
        <v>-2.6733076045550419</v>
      </c>
      <c r="Q76">
        <f t="shared" si="13"/>
        <v>7.2910370343439403</v>
      </c>
    </row>
    <row r="77" spans="1:17" x14ac:dyDescent="0.25">
      <c r="A77" s="1">
        <v>43435</v>
      </c>
      <c r="B77">
        <v>2018</v>
      </c>
      <c r="C77">
        <v>4</v>
      </c>
      <c r="D77">
        <v>1.6200762441597789</v>
      </c>
      <c r="E77">
        <f t="shared" si="10"/>
        <v>5.3407788141237589E-3</v>
      </c>
      <c r="F77">
        <v>5.8489397872884801E-3</v>
      </c>
      <c r="G77">
        <v>3916.7664096378999</v>
      </c>
      <c r="H77">
        <v>38706.063692361997</v>
      </c>
      <c r="I77">
        <f t="shared" si="11"/>
        <v>34789.297282724096</v>
      </c>
      <c r="J77">
        <v>7.2898325491360003</v>
      </c>
      <c r="K77">
        <v>7.6008139240045098</v>
      </c>
      <c r="L77">
        <v>92.744165518944499</v>
      </c>
      <c r="M77">
        <f t="shared" si="9"/>
        <v>4.5298447940527895</v>
      </c>
      <c r="N77">
        <f t="shared" si="14"/>
        <v>0.58489397872884796</v>
      </c>
      <c r="O77">
        <f t="shared" si="15"/>
        <v>0.92048548070008429</v>
      </c>
      <c r="P77">
        <f t="shared" si="12"/>
        <v>-1.8913566688734562</v>
      </c>
      <c r="Q77">
        <f t="shared" si="13"/>
        <v>7.6008139240045098</v>
      </c>
    </row>
    <row r="78" spans="1:17" x14ac:dyDescent="0.25">
      <c r="A78" s="1">
        <v>43525</v>
      </c>
      <c r="B78">
        <v>2019</v>
      </c>
      <c r="C78">
        <v>1</v>
      </c>
      <c r="D78">
        <v>1.6352456196383436</v>
      </c>
      <c r="E78">
        <f t="shared" si="10"/>
        <v>9.3633713433234345E-3</v>
      </c>
      <c r="F78">
        <v>6.5746524462716397E-3</v>
      </c>
      <c r="G78">
        <v>3661.0136876785</v>
      </c>
      <c r="H78">
        <v>38598.541771563003</v>
      </c>
      <c r="I78">
        <f t="shared" si="11"/>
        <v>34937.528083884506</v>
      </c>
      <c r="J78">
        <v>7.1333764400970994</v>
      </c>
      <c r="K78">
        <v>7.4295749014372303</v>
      </c>
      <c r="L78">
        <v>92.062650497454996</v>
      </c>
      <c r="M78">
        <f t="shared" si="9"/>
        <v>4.5224693289528641</v>
      </c>
      <c r="N78">
        <f t="shared" si="14"/>
        <v>0.65746524462716394</v>
      </c>
      <c r="O78">
        <f t="shared" si="15"/>
        <v>0.42517646166889378</v>
      </c>
      <c r="P78">
        <f t="shared" si="12"/>
        <v>-2.6289031788659933</v>
      </c>
      <c r="Q78">
        <f t="shared" si="13"/>
        <v>7.4295749014372303</v>
      </c>
    </row>
    <row r="79" spans="1:17" x14ac:dyDescent="0.25">
      <c r="A79" s="1">
        <v>43617</v>
      </c>
      <c r="B79">
        <v>2019</v>
      </c>
      <c r="C79">
        <v>2</v>
      </c>
      <c r="D79">
        <v>1.6472568518154056</v>
      </c>
      <c r="E79">
        <f t="shared" si="10"/>
        <v>7.3452159313647236E-3</v>
      </c>
      <c r="F79">
        <v>7.4633074264386402E-3</v>
      </c>
      <c r="G79">
        <v>3707.6451985876001</v>
      </c>
      <c r="H79">
        <v>39019.159716221002</v>
      </c>
      <c r="I79">
        <f t="shared" si="11"/>
        <v>35311.514517633404</v>
      </c>
      <c r="J79">
        <v>7.1941435238285329</v>
      </c>
      <c r="K79">
        <v>7.0007788383346901</v>
      </c>
      <c r="L79">
        <v>93.176343388511299</v>
      </c>
      <c r="M79">
        <f t="shared" si="9"/>
        <v>4.5344938631686702</v>
      </c>
      <c r="N79">
        <f t="shared" si="14"/>
        <v>0.74633074264386401</v>
      </c>
      <c r="O79">
        <f t="shared" si="15"/>
        <v>1.0647546304880968</v>
      </c>
      <c r="P79">
        <f t="shared" si="12"/>
        <v>-1.4264497572853863</v>
      </c>
      <c r="Q79">
        <f t="shared" si="13"/>
        <v>7.0007788383346901</v>
      </c>
    </row>
    <row r="80" spans="1:17" x14ac:dyDescent="0.25">
      <c r="A80" s="1">
        <v>43709</v>
      </c>
      <c r="B80">
        <v>2019</v>
      </c>
      <c r="C80">
        <v>3</v>
      </c>
      <c r="D80">
        <v>1.6560506421672219</v>
      </c>
      <c r="E80">
        <f t="shared" si="10"/>
        <v>5.3384451502658248E-3</v>
      </c>
      <c r="F80">
        <v>7.6427594126079398E-3</v>
      </c>
      <c r="G80">
        <v>3866.6744311003999</v>
      </c>
      <c r="H80">
        <v>39330.870890357</v>
      </c>
      <c r="I80">
        <f t="shared" si="11"/>
        <v>35464.1964592566</v>
      </c>
      <c r="J80">
        <v>7.4859154685333671</v>
      </c>
      <c r="K80">
        <v>7.0311453512117197</v>
      </c>
      <c r="L80">
        <v>94.555595116032904</v>
      </c>
      <c r="M80">
        <f t="shared" si="9"/>
        <v>4.549187969620494</v>
      </c>
      <c r="N80">
        <f t="shared" si="14"/>
        <v>0.76427594126079401</v>
      </c>
      <c r="O80">
        <f t="shared" si="15"/>
        <v>0.43145360566890473</v>
      </c>
      <c r="P80">
        <f t="shared" si="12"/>
        <v>4.2960887896992261E-2</v>
      </c>
      <c r="Q80">
        <f t="shared" si="13"/>
        <v>7.0311453512117197</v>
      </c>
    </row>
    <row r="81" spans="1:17" x14ac:dyDescent="0.25">
      <c r="A81" s="1">
        <v>43800</v>
      </c>
      <c r="B81">
        <v>2019</v>
      </c>
      <c r="C81">
        <v>4</v>
      </c>
      <c r="D81">
        <v>1.6659836134915589</v>
      </c>
      <c r="E81">
        <f t="shared" si="10"/>
        <v>5.9979876650015918E-3</v>
      </c>
      <c r="F81">
        <v>6.0066517158732097E-3</v>
      </c>
      <c r="G81">
        <v>3852.7461253713</v>
      </c>
      <c r="H81">
        <v>37817.758074309997</v>
      </c>
      <c r="I81">
        <f t="shared" si="11"/>
        <v>33965.0119489387</v>
      </c>
      <c r="J81">
        <v>7.0548523969739998</v>
      </c>
      <c r="K81">
        <v>7.3699673086135302</v>
      </c>
      <c r="L81">
        <v>100.32879306509101</v>
      </c>
      <c r="M81">
        <f t="shared" si="9"/>
        <v>4.6084527232139241</v>
      </c>
      <c r="N81">
        <f t="shared" si="14"/>
        <v>0.60066517158732102</v>
      </c>
      <c r="O81">
        <f t="shared" si="15"/>
        <v>-4.319270266395411</v>
      </c>
      <c r="P81">
        <f t="shared" si="12"/>
        <v>5.9694362472400009</v>
      </c>
      <c r="Q81">
        <f t="shared" si="13"/>
        <v>7.3699673086135302</v>
      </c>
    </row>
    <row r="82" spans="1:17" x14ac:dyDescent="0.25">
      <c r="A82" s="1">
        <v>43891</v>
      </c>
      <c r="B82">
        <v>2020</v>
      </c>
      <c r="C82">
        <v>1</v>
      </c>
      <c r="D82">
        <v>1.6787850389196926</v>
      </c>
      <c r="E82">
        <f t="shared" si="10"/>
        <v>7.6840044070449753E-3</v>
      </c>
      <c r="F82">
        <v>4.9794149614636601E-3</v>
      </c>
      <c r="G82">
        <v>3860.8620219445002</v>
      </c>
      <c r="H82">
        <v>38551.567849920997</v>
      </c>
      <c r="I82">
        <f t="shared" si="11"/>
        <v>34690.705827976497</v>
      </c>
      <c r="J82">
        <v>7.8273675745902338</v>
      </c>
      <c r="K82">
        <v>8.2226950936716197</v>
      </c>
      <c r="L82">
        <v>105.471513958423</v>
      </c>
      <c r="M82">
        <f t="shared" si="9"/>
        <v>4.6584409065841248</v>
      </c>
      <c r="N82">
        <f t="shared" si="14"/>
        <v>0.49794149614636601</v>
      </c>
      <c r="O82">
        <f t="shared" si="15"/>
        <v>2.1140873057427108</v>
      </c>
      <c r="P82">
        <f t="shared" si="12"/>
        <v>10.968254584260073</v>
      </c>
      <c r="Q82">
        <f t="shared" si="13"/>
        <v>8.2226950936716197</v>
      </c>
    </row>
    <row r="83" spans="1:17" x14ac:dyDescent="0.25">
      <c r="A83" s="1">
        <v>43983</v>
      </c>
      <c r="B83">
        <v>2020</v>
      </c>
      <c r="C83">
        <v>2</v>
      </c>
      <c r="D83">
        <v>1.6832498661764761</v>
      </c>
      <c r="E83">
        <f t="shared" si="10"/>
        <v>2.6595586410853578E-3</v>
      </c>
      <c r="F83">
        <v>3.47966777377325E-3</v>
      </c>
      <c r="G83">
        <v>3823.0430058305001</v>
      </c>
      <c r="H83">
        <v>33665.246034017997</v>
      </c>
      <c r="I83">
        <f t="shared" si="11"/>
        <v>29842.203028187498</v>
      </c>
      <c r="J83">
        <v>10.808882699365732</v>
      </c>
      <c r="K83">
        <v>10.563286071014</v>
      </c>
      <c r="L83">
        <v>103.618158316605</v>
      </c>
      <c r="M83">
        <f t="shared" si="9"/>
        <v>4.6407125877931108</v>
      </c>
      <c r="N83">
        <f t="shared" si="14"/>
        <v>0.34796677737732501</v>
      </c>
      <c r="O83">
        <f t="shared" si="15"/>
        <v>-15.054820686937775</v>
      </c>
      <c r="P83">
        <f t="shared" si="12"/>
        <v>9.1954227051586734</v>
      </c>
      <c r="Q83">
        <f t="shared" si="13"/>
        <v>10.563286071014</v>
      </c>
    </row>
    <row r="84" spans="1:17" x14ac:dyDescent="0.25">
      <c r="A84" s="1">
        <v>44075</v>
      </c>
      <c r="B84">
        <v>2020</v>
      </c>
      <c r="C84">
        <v>3</v>
      </c>
      <c r="D84">
        <v>1.6883041023788949</v>
      </c>
      <c r="E84">
        <f t="shared" si="10"/>
        <v>3.0026654414057052E-3</v>
      </c>
      <c r="F84">
        <v>4.9974750412004002E-3</v>
      </c>
      <c r="G84">
        <v>3847.1863582071001</v>
      </c>
      <c r="H84">
        <v>35492.785516048003</v>
      </c>
      <c r="I84">
        <f t="shared" si="11"/>
        <v>31645.599157840901</v>
      </c>
      <c r="J84">
        <v>12.782322848845</v>
      </c>
      <c r="K84">
        <v>12.2858029992853</v>
      </c>
      <c r="L84">
        <v>101.289004473264</v>
      </c>
      <c r="M84">
        <f t="shared" si="9"/>
        <v>4.6179778611704378</v>
      </c>
      <c r="N84">
        <f t="shared" si="14"/>
        <v>0.49974750412004004</v>
      </c>
      <c r="O84">
        <f t="shared" si="15"/>
        <v>5.8675491143832543</v>
      </c>
      <c r="P84">
        <f t="shared" si="12"/>
        <v>6.9219500428913783</v>
      </c>
      <c r="Q84">
        <f t="shared" si="13"/>
        <v>12.2858029992853</v>
      </c>
    </row>
    <row r="85" spans="1:17" x14ac:dyDescent="0.25">
      <c r="A85" s="1">
        <v>44166</v>
      </c>
      <c r="B85">
        <v>2020</v>
      </c>
      <c r="C85">
        <v>4</v>
      </c>
      <c r="D85">
        <v>1.7046475663463558</v>
      </c>
      <c r="E85">
        <f t="shared" si="10"/>
        <v>9.6804029229284883E-3</v>
      </c>
      <c r="F85">
        <v>9.3448107084098102E-3</v>
      </c>
      <c r="G85">
        <v>3750.6194805604</v>
      </c>
      <c r="H85">
        <v>37787.911729813</v>
      </c>
      <c r="I85">
        <f t="shared" si="11"/>
        <v>34037.292249252598</v>
      </c>
      <c r="J85">
        <v>10.873793495473334</v>
      </c>
      <c r="K85">
        <v>11.195979186953901</v>
      </c>
      <c r="L85">
        <v>101.033963694994</v>
      </c>
      <c r="M85">
        <f t="shared" si="9"/>
        <v>4.6154567345216213</v>
      </c>
      <c r="N85">
        <f t="shared" si="14"/>
        <v>0.93448107084098098</v>
      </c>
      <c r="O85">
        <f t="shared" si="15"/>
        <v>7.2857662620437802</v>
      </c>
      <c r="P85">
        <f t="shared" si="12"/>
        <v>6.6698373780097242</v>
      </c>
      <c r="Q85">
        <f t="shared" si="13"/>
        <v>11.195979186953901</v>
      </c>
    </row>
    <row r="86" spans="1:17" x14ac:dyDescent="0.25">
      <c r="A86" s="1">
        <v>44256</v>
      </c>
      <c r="B86">
        <v>2021</v>
      </c>
      <c r="C86">
        <v>1</v>
      </c>
      <c r="D86">
        <v>1.7217435040020821</v>
      </c>
      <c r="E86">
        <f t="shared" si="10"/>
        <v>1.0029015963908927E-2</v>
      </c>
      <c r="F86">
        <v>7.3585754024560199E-3</v>
      </c>
      <c r="G86">
        <v>3821.8689235226998</v>
      </c>
      <c r="H86">
        <v>39059.809430713998</v>
      </c>
      <c r="I86">
        <f t="shared" si="11"/>
        <v>35237.940507191299</v>
      </c>
      <c r="J86">
        <v>10.295163963717</v>
      </c>
      <c r="K86">
        <v>10.7565649325726</v>
      </c>
      <c r="L86">
        <v>98.176103162027999</v>
      </c>
      <c r="M86">
        <f t="shared" si="9"/>
        <v>4.586762837090812</v>
      </c>
      <c r="N86">
        <f t="shared" si="14"/>
        <v>0.73585754024560202</v>
      </c>
      <c r="O86">
        <f t="shared" si="15"/>
        <v>3.466660305596772</v>
      </c>
      <c r="P86">
        <f t="shared" si="12"/>
        <v>3.8004476349287941</v>
      </c>
      <c r="Q86">
        <f t="shared" si="13"/>
        <v>10.7565649325726</v>
      </c>
    </row>
    <row r="87" spans="1:17" x14ac:dyDescent="0.25">
      <c r="A87" s="1">
        <v>44348</v>
      </c>
      <c r="B87">
        <v>2021</v>
      </c>
      <c r="C87">
        <v>2</v>
      </c>
      <c r="D87">
        <v>1.7332321074797168</v>
      </c>
      <c r="E87">
        <f t="shared" si="10"/>
        <v>6.672656787105824E-3</v>
      </c>
      <c r="F87">
        <v>7.9003002542287308E-3</v>
      </c>
      <c r="G87">
        <v>3939.7088789415998</v>
      </c>
      <c r="H87">
        <v>39460.375163618999</v>
      </c>
      <c r="I87">
        <f t="shared" si="11"/>
        <v>35520.666284677398</v>
      </c>
      <c r="J87">
        <v>9.9260522589028657</v>
      </c>
      <c r="K87">
        <v>9.6344089749095705</v>
      </c>
      <c r="L87">
        <v>98.161115240656898</v>
      </c>
      <c r="M87">
        <f t="shared" si="9"/>
        <v>4.5866101617955</v>
      </c>
      <c r="N87">
        <f t="shared" si="14"/>
        <v>0.79003002542287304</v>
      </c>
      <c r="O87">
        <f t="shared" si="15"/>
        <v>0.79913185095931372</v>
      </c>
      <c r="P87">
        <f t="shared" si="12"/>
        <v>3.7851801053975898</v>
      </c>
      <c r="Q87">
        <f t="shared" si="13"/>
        <v>9.6344089749095705</v>
      </c>
    </row>
    <row r="88" spans="1:17" x14ac:dyDescent="0.25">
      <c r="A88" s="1">
        <v>44440</v>
      </c>
      <c r="B88">
        <v>2021</v>
      </c>
      <c r="C88">
        <v>3</v>
      </c>
      <c r="D88">
        <v>1.7541130399884286</v>
      </c>
      <c r="E88">
        <f t="shared" si="10"/>
        <v>1.2047395394189087E-2</v>
      </c>
      <c r="F88">
        <v>1.37801711256919E-2</v>
      </c>
      <c r="J88">
        <v>8.6288221330740669</v>
      </c>
      <c r="K88">
        <v>8.1250435563306098</v>
      </c>
      <c r="L88">
        <v>105.0850460899</v>
      </c>
      <c r="M88">
        <f t="shared" si="9"/>
        <v>4.6547699850756539</v>
      </c>
      <c r="N88">
        <f t="shared" si="14"/>
        <v>1.37801711256919</v>
      </c>
      <c r="P88">
        <f t="shared" si="12"/>
        <v>10.601162433412981</v>
      </c>
      <c r="Q88">
        <f t="shared" si="13"/>
        <v>8.1250435563306098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B2AFF-BE29-46D8-9285-B18ABC65C81F}">
  <dimension ref="M1:Q17"/>
  <sheetViews>
    <sheetView topLeftCell="C1" workbookViewId="0">
      <selection activeCell="Q17" sqref="Q17"/>
    </sheetView>
  </sheetViews>
  <sheetFormatPr baseColWidth="10" defaultRowHeight="15" x14ac:dyDescent="0.25"/>
  <cols>
    <col min="13" max="13" width="24.7109375" bestFit="1" customWidth="1"/>
    <col min="14" max="14" width="12" bestFit="1" customWidth="1"/>
  </cols>
  <sheetData>
    <row r="1" spans="13:17" x14ac:dyDescent="0.25">
      <c r="N1" t="s">
        <v>21</v>
      </c>
    </row>
    <row r="2" spans="13:17" x14ac:dyDescent="0.25">
      <c r="N2" t="s">
        <v>7</v>
      </c>
      <c r="O2" t="s">
        <v>9</v>
      </c>
      <c r="P2" t="s">
        <v>10</v>
      </c>
      <c r="Q2" t="s">
        <v>11</v>
      </c>
    </row>
    <row r="3" spans="13:17" x14ac:dyDescent="0.25">
      <c r="M3" t="s">
        <v>17</v>
      </c>
      <c r="N3">
        <f>AVERAGE(data!N2:N88)</f>
        <v>0.6460628557132323</v>
      </c>
      <c r="O3">
        <f>AVERAGE(data!O2:O88)</f>
        <v>0.94491771786032208</v>
      </c>
      <c r="P3">
        <f>AVERAGE(data!P2:P88)</f>
        <v>0.23019186985263831</v>
      </c>
      <c r="Q3">
        <f>AVERAGE(data!Q2:Q88)</f>
        <v>8.1752603794305081</v>
      </c>
    </row>
    <row r="4" spans="13:17" x14ac:dyDescent="0.25">
      <c r="M4" t="s">
        <v>18</v>
      </c>
      <c r="N4">
        <f>VAR(data!N2:N88)</f>
        <v>0.20074196342023573</v>
      </c>
      <c r="O4">
        <f>VAR(data!O2:O88)</f>
        <v>4.9590521337150415</v>
      </c>
      <c r="P4">
        <f>VAR(data!P2:P88)</f>
        <v>30.520630479780937</v>
      </c>
      <c r="Q4">
        <f>VAR(data!Q2:Q88)</f>
        <v>2.2852679632882809</v>
      </c>
    </row>
    <row r="5" spans="13:17" x14ac:dyDescent="0.25">
      <c r="M5" t="s">
        <v>19</v>
      </c>
      <c r="N5">
        <f>_xlfn.STDEV.P(data!N2:N88)</f>
        <v>0.44542985367311899</v>
      </c>
      <c r="O5">
        <f>_xlfn.STDEV.P(data!O2:O88)</f>
        <v>2.2137548066365955</v>
      </c>
      <c r="P5">
        <f>_xlfn.STDEV.P(data!P2:P88)</f>
        <v>5.4927059483633158</v>
      </c>
      <c r="Q5">
        <f>_xlfn.STDEV.P(data!Q2:Q88)</f>
        <v>1.5029971774539017</v>
      </c>
    </row>
    <row r="6" spans="13:17" x14ac:dyDescent="0.25">
      <c r="M6" t="s">
        <v>23</v>
      </c>
      <c r="N6">
        <f>CORREL(data!N3:N88,data!N2:N87)</f>
        <v>0.58689321308323539</v>
      </c>
      <c r="O6">
        <f>CORREL(data!O3:O88,data!O2:O87)</f>
        <v>-6.5687027464800332E-2</v>
      </c>
      <c r="P6">
        <f>CORREL(data!P3:P88,data!P2:P87)</f>
        <v>0.78957962146535077</v>
      </c>
      <c r="Q6">
        <f>CORREL(data!Q3:Q88,data!Q2:Q87)</f>
        <v>0.93557270592284481</v>
      </c>
    </row>
    <row r="7" spans="13:17" x14ac:dyDescent="0.25">
      <c r="M7" t="s">
        <v>20</v>
      </c>
      <c r="N7">
        <f>N3*4</f>
        <v>2.5842514228529292</v>
      </c>
      <c r="O7">
        <f>O3*4</f>
        <v>3.7796708714412883</v>
      </c>
    </row>
    <row r="8" spans="13:17" x14ac:dyDescent="0.25">
      <c r="M8" t="s">
        <v>24</v>
      </c>
      <c r="N8">
        <f>N5*((1-N6^2)^0.5)</f>
        <v>0.36064867205798934</v>
      </c>
      <c r="O8">
        <f t="shared" ref="O8:Q8" si="0">O5*((1-O6^2)^0.5)</f>
        <v>2.2089737050487712</v>
      </c>
      <c r="P8">
        <f t="shared" si="0"/>
        <v>3.3705887066160329</v>
      </c>
      <c r="Q8">
        <f t="shared" si="0"/>
        <v>0.53075959673983863</v>
      </c>
    </row>
    <row r="10" spans="13:17" x14ac:dyDescent="0.25">
      <c r="N10" t="s">
        <v>22</v>
      </c>
    </row>
    <row r="11" spans="13:17" x14ac:dyDescent="0.25">
      <c r="N11" t="s">
        <v>7</v>
      </c>
      <c r="O11" t="s">
        <v>9</v>
      </c>
      <c r="P11" t="s">
        <v>10</v>
      </c>
      <c r="Q11" t="s">
        <v>11</v>
      </c>
    </row>
    <row r="12" spans="13:17" x14ac:dyDescent="0.25">
      <c r="M12" t="s">
        <v>17</v>
      </c>
      <c r="N12">
        <f>AVERAGE(data!N6:N79)</f>
        <v>0.62785440377528401</v>
      </c>
      <c r="O12">
        <f>AVERAGE(data!O6:O79)</f>
        <v>1.0392547208148455</v>
      </c>
      <c r="P12">
        <f>AVERAGE(data!P6:P79)</f>
        <v>1.9199056758815139E-13</v>
      </c>
      <c r="Q12">
        <f>AVERAGE(data!Q6:Q79)</f>
        <v>7.9355457468372999</v>
      </c>
    </row>
    <row r="13" spans="13:17" x14ac:dyDescent="0.25">
      <c r="M13" t="s">
        <v>18</v>
      </c>
      <c r="N13">
        <f>VAR(data!N6:N79)</f>
        <v>0.21831345253961415</v>
      </c>
      <c r="O13">
        <f>VAR(data!O6:O79)</f>
        <v>0.81103672032134355</v>
      </c>
      <c r="P13">
        <f>VAR(data!P6:P79)</f>
        <v>23.91092444264584</v>
      </c>
      <c r="Q13">
        <f>VAR(data!Q6:Q79)</f>
        <v>1.9119349733852675</v>
      </c>
    </row>
    <row r="14" spans="13:17" x14ac:dyDescent="0.25">
      <c r="M14" t="s">
        <v>19</v>
      </c>
      <c r="N14">
        <f>_xlfn.STDEV.P(data!N6:N79)</f>
        <v>0.46407248436913201</v>
      </c>
      <c r="O14">
        <f>_xlfn.STDEV.P(data!O6:O79)</f>
        <v>0.8944701027096017</v>
      </c>
      <c r="P14">
        <f>_xlfn.STDEV.P(data!P6:P79)</f>
        <v>4.856727688688089</v>
      </c>
      <c r="Q14">
        <f>_xlfn.STDEV.P(data!Q6:Q79)</f>
        <v>1.3733528367777419</v>
      </c>
    </row>
    <row r="15" spans="13:17" x14ac:dyDescent="0.25">
      <c r="M15" t="s">
        <v>23</v>
      </c>
      <c r="N15">
        <f>CORREL(data!N6:N79,data!N5:N78)</f>
        <v>0.60196274124201721</v>
      </c>
      <c r="O15">
        <f>CORREL(data!O6:O79,data!O5:O78)</f>
        <v>0.4426135352688616</v>
      </c>
      <c r="P15">
        <f>CORREL(data!P6:P79,data!P5:P78)</f>
        <v>0.74863376953382288</v>
      </c>
      <c r="Q15">
        <f>CORREL(data!Q6:Q79,data!Q5:Q78)</f>
        <v>0.96585028147017937</v>
      </c>
    </row>
    <row r="16" spans="13:17" x14ac:dyDescent="0.25">
      <c r="M16" t="s">
        <v>20</v>
      </c>
      <c r="N16">
        <f>N12*4</f>
        <v>2.511417615101136</v>
      </c>
      <c r="O16">
        <f>O12*4</f>
        <v>4.157018883259382</v>
      </c>
    </row>
    <row r="17" spans="13:17" x14ac:dyDescent="0.25">
      <c r="M17" t="s">
        <v>24</v>
      </c>
      <c r="N17">
        <f>N14*((1-N15^2)^0.5)</f>
        <v>0.37057309774923791</v>
      </c>
      <c r="O17">
        <f t="shared" ref="O17:Q17" si="1">O14*((1-O15^2)^0.5)</f>
        <v>0.80208249740784965</v>
      </c>
      <c r="P17">
        <f t="shared" si="1"/>
        <v>3.2199316322877514</v>
      </c>
      <c r="Q17">
        <f t="shared" si="1"/>
        <v>0.35583684313533087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graficos 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GC</dc:creator>
  <cp:lastModifiedBy>Javier Garcia Cicco</cp:lastModifiedBy>
  <dcterms:created xsi:type="dcterms:W3CDTF">2015-06-05T18:19:34Z</dcterms:created>
  <dcterms:modified xsi:type="dcterms:W3CDTF">2021-11-17T14:12:52Z</dcterms:modified>
</cp:coreProperties>
</file>